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8805" windowHeight="9345" tabRatio="673"/>
  </bookViews>
  <sheets>
    <sheet name="Instruction Sheet" sheetId="8" r:id="rId1"/>
    <sheet name="Form 1" sheetId="7" r:id="rId2"/>
    <sheet name="General Information" sheetId="6" r:id="rId3"/>
    <sheet name="Form-Sl" sheetId="3" r:id="rId4"/>
    <sheet name="Summary Sheet" sheetId="4" r:id="rId5"/>
  </sheets>
  <externalReferences>
    <externalReference r:id="rId6"/>
    <externalReference r:id="rId7"/>
  </externalReferences>
  <calcPr calcId="144525"/>
</workbook>
</file>

<file path=xl/calcChain.xml><?xml version="1.0" encoding="utf-8"?>
<calcChain xmlns="http://schemas.openxmlformats.org/spreadsheetml/2006/main">
  <c r="E31" i="7" l="1"/>
  <c r="D31" i="7"/>
  <c r="H575" i="3" l="1"/>
  <c r="I575" i="3"/>
  <c r="H571" i="3"/>
  <c r="F575" i="3"/>
  <c r="G575" i="3"/>
  <c r="E575" i="3"/>
  <c r="C9" i="7" l="1"/>
  <c r="C10" i="7"/>
  <c r="H10" i="3"/>
  <c r="H11" i="3"/>
  <c r="H9" i="3"/>
  <c r="C4" i="7" l="1"/>
  <c r="H568" i="3" l="1"/>
  <c r="D24" i="7" l="1"/>
  <c r="E21" i="7" l="1"/>
  <c r="E20" i="7"/>
  <c r="E19" i="7"/>
  <c r="E18" i="7"/>
  <c r="E17" i="7"/>
  <c r="E16" i="7"/>
  <c r="E15" i="7"/>
  <c r="H114" i="3" l="1"/>
  <c r="H115" i="3"/>
  <c r="H116" i="3"/>
  <c r="H120" i="3"/>
  <c r="H121" i="3"/>
  <c r="H122" i="3"/>
  <c r="H126" i="3"/>
  <c r="H127" i="3"/>
  <c r="H128" i="3"/>
  <c r="H129" i="3"/>
  <c r="H133" i="3"/>
  <c r="H134" i="3"/>
  <c r="H135" i="3"/>
  <c r="H136" i="3"/>
  <c r="H140" i="3"/>
  <c r="H141" i="3"/>
  <c r="H142" i="3"/>
  <c r="H146" i="3"/>
  <c r="H147" i="3"/>
  <c r="H148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6" i="3"/>
  <c r="H387" i="3"/>
  <c r="H388" i="3"/>
  <c r="H389" i="3"/>
  <c r="H397" i="3"/>
  <c r="H398" i="3"/>
  <c r="H399" i="3"/>
  <c r="H400" i="3"/>
  <c r="H401" i="3"/>
  <c r="H402" i="3"/>
  <c r="H403" i="3"/>
  <c r="H404" i="3"/>
  <c r="H405" i="3"/>
  <c r="H414" i="3"/>
  <c r="H415" i="3"/>
  <c r="H416" i="3"/>
  <c r="H417" i="3"/>
  <c r="H418" i="3"/>
  <c r="H419" i="3"/>
  <c r="H420" i="3"/>
  <c r="H421" i="3"/>
  <c r="H425" i="3"/>
  <c r="H426" i="3"/>
  <c r="H427" i="3"/>
  <c r="H428" i="3"/>
  <c r="H429" i="3"/>
  <c r="H430" i="3"/>
  <c r="H431" i="3"/>
  <c r="H432" i="3"/>
  <c r="H437" i="3"/>
  <c r="H438" i="3"/>
  <c r="H439" i="3"/>
  <c r="H440" i="3"/>
  <c r="H441" i="3"/>
  <c r="H442" i="3"/>
  <c r="H450" i="3"/>
  <c r="H451" i="3"/>
  <c r="H452" i="3"/>
  <c r="H453" i="3"/>
  <c r="H454" i="3"/>
  <c r="H461" i="3"/>
  <c r="H462" i="3"/>
  <c r="H463" i="3"/>
  <c r="H464" i="3"/>
  <c r="H471" i="3"/>
  <c r="H472" i="3"/>
  <c r="H473" i="3"/>
  <c r="H474" i="3"/>
  <c r="H481" i="3"/>
  <c r="H482" i="3"/>
  <c r="H483" i="3"/>
  <c r="H484" i="3"/>
  <c r="H485" i="3"/>
  <c r="H486" i="3"/>
  <c r="H493" i="3"/>
  <c r="H494" i="3"/>
  <c r="H495" i="3"/>
  <c r="H496" i="3"/>
  <c r="H497" i="3"/>
  <c r="H498" i="3"/>
  <c r="H505" i="3"/>
  <c r="H506" i="3"/>
  <c r="H507" i="3"/>
  <c r="H508" i="3"/>
  <c r="H509" i="3"/>
  <c r="H519" i="3"/>
  <c r="H520" i="3"/>
  <c r="H521" i="3"/>
  <c r="H522" i="3"/>
  <c r="H523" i="3"/>
  <c r="H524" i="3"/>
  <c r="H532" i="3"/>
  <c r="H533" i="3"/>
  <c r="H534" i="3"/>
  <c r="H535" i="3"/>
  <c r="H536" i="3"/>
  <c r="H564" i="3"/>
  <c r="H567" i="3"/>
  <c r="H563" i="3"/>
  <c r="H531" i="3"/>
  <c r="H518" i="3"/>
  <c r="H504" i="3"/>
  <c r="H492" i="3"/>
  <c r="H480" i="3"/>
  <c r="H470" i="3"/>
  <c r="H460" i="3"/>
  <c r="H449" i="3"/>
  <c r="H436" i="3"/>
  <c r="H424" i="3"/>
  <c r="H413" i="3"/>
  <c r="H396" i="3"/>
  <c r="H385" i="3"/>
  <c r="H362" i="3"/>
  <c r="H339" i="3"/>
  <c r="H316" i="3"/>
  <c r="H295" i="3"/>
  <c r="H275" i="3"/>
  <c r="H254" i="3"/>
  <c r="H234" i="3"/>
  <c r="H214" i="3"/>
  <c r="H194" i="3"/>
  <c r="H174" i="3"/>
  <c r="H154" i="3"/>
  <c r="H145" i="3"/>
  <c r="H139" i="3"/>
  <c r="H132" i="3"/>
  <c r="H125" i="3"/>
  <c r="H119" i="3"/>
  <c r="H113" i="3"/>
  <c r="H104" i="3"/>
  <c r="H105" i="3"/>
  <c r="H106" i="3"/>
  <c r="H107" i="3"/>
  <c r="H103" i="3"/>
  <c r="H96" i="3"/>
  <c r="H97" i="3"/>
  <c r="H98" i="3"/>
  <c r="H99" i="3"/>
  <c r="H95" i="3"/>
  <c r="H84" i="3"/>
  <c r="H85" i="3"/>
  <c r="H86" i="3"/>
  <c r="H87" i="3"/>
  <c r="H88" i="3"/>
  <c r="H89" i="3"/>
  <c r="H90" i="3"/>
  <c r="H83" i="3"/>
  <c r="H70" i="3"/>
  <c r="H71" i="3"/>
  <c r="H72" i="3"/>
  <c r="H73" i="3"/>
  <c r="H74" i="3"/>
  <c r="H75" i="3"/>
  <c r="H76" i="3"/>
  <c r="H77" i="3"/>
  <c r="H78" i="3"/>
  <c r="H69" i="3"/>
  <c r="H56" i="3"/>
  <c r="H57" i="3"/>
  <c r="H58" i="3"/>
  <c r="H59" i="3"/>
  <c r="H60" i="3"/>
  <c r="H61" i="3"/>
  <c r="H62" i="3"/>
  <c r="H55" i="3"/>
  <c r="H63" i="3" s="1"/>
  <c r="H48" i="3"/>
  <c r="H49" i="3"/>
  <c r="H50" i="3"/>
  <c r="H47" i="3"/>
  <c r="H42" i="3"/>
  <c r="H43" i="3"/>
  <c r="H44" i="3"/>
  <c r="H45" i="3"/>
  <c r="H41" i="3"/>
  <c r="H37" i="3"/>
  <c r="H38" i="3"/>
  <c r="H39" i="3"/>
  <c r="H36" i="3"/>
  <c r="H32" i="3"/>
  <c r="H33" i="3"/>
  <c r="H34" i="3"/>
  <c r="H31" i="3"/>
  <c r="H29" i="3"/>
  <c r="H27" i="3"/>
  <c r="H15" i="3"/>
  <c r="D17" i="7" s="1"/>
  <c r="H16" i="3"/>
  <c r="D18" i="7" s="1"/>
  <c r="H17" i="3"/>
  <c r="D19" i="7" s="1"/>
  <c r="H18" i="3"/>
  <c r="D20" i="7" s="1"/>
  <c r="H19" i="3"/>
  <c r="D21" i="7" s="1"/>
  <c r="H20" i="3"/>
  <c r="H21" i="3"/>
  <c r="H22" i="3"/>
  <c r="H23" i="3"/>
  <c r="H14" i="3"/>
  <c r="D16" i="7" s="1"/>
  <c r="H13" i="3"/>
  <c r="D15" i="7" s="1"/>
  <c r="H310" i="3" l="1"/>
  <c r="H574" i="3"/>
  <c r="G540" i="3"/>
  <c r="G539" i="3"/>
  <c r="G538" i="3"/>
  <c r="G537" i="3"/>
  <c r="G528" i="3"/>
  <c r="G527" i="3"/>
  <c r="G542" i="3" s="1"/>
  <c r="G526" i="3"/>
  <c r="G541" i="3" s="1"/>
  <c r="G525" i="3"/>
  <c r="G512" i="3"/>
  <c r="G511" i="3"/>
  <c r="G510" i="3"/>
  <c r="G501" i="3"/>
  <c r="G499" i="3"/>
  <c r="G489" i="3"/>
  <c r="G488" i="3"/>
  <c r="G487" i="3"/>
  <c r="G477" i="3"/>
  <c r="G476" i="3"/>
  <c r="G475" i="3"/>
  <c r="G467" i="3"/>
  <c r="G466" i="3"/>
  <c r="G465" i="3"/>
  <c r="G457" i="3"/>
  <c r="G456" i="3"/>
  <c r="G455" i="3"/>
  <c r="G443" i="3"/>
  <c r="G444" i="3" s="1"/>
  <c r="G407" i="3"/>
  <c r="G408" i="3" s="1"/>
  <c r="G391" i="3"/>
  <c r="G390" i="3"/>
  <c r="G392" i="3" s="1"/>
  <c r="G311" i="3"/>
  <c r="G291" i="3"/>
  <c r="H290" i="3"/>
  <c r="G290" i="3"/>
  <c r="G270" i="3"/>
  <c r="G269" i="3"/>
  <c r="G250" i="3"/>
  <c r="G249" i="3"/>
  <c r="G230" i="3"/>
  <c r="H229" i="3"/>
  <c r="G229" i="3"/>
  <c r="G210" i="3"/>
  <c r="H209" i="3"/>
  <c r="G209" i="3"/>
  <c r="G190" i="3"/>
  <c r="G189" i="3"/>
  <c r="G169" i="3"/>
  <c r="G108" i="3"/>
  <c r="H100" i="3"/>
  <c r="G100" i="3"/>
  <c r="H92" i="3"/>
  <c r="G92" i="3"/>
  <c r="H91" i="3"/>
  <c r="G91" i="3"/>
  <c r="H80" i="3"/>
  <c r="G80" i="3"/>
  <c r="H79" i="3"/>
  <c r="G79" i="3"/>
  <c r="H65" i="3"/>
  <c r="G65" i="3"/>
  <c r="H64" i="3"/>
  <c r="G64" i="3"/>
  <c r="H66" i="3"/>
  <c r="G66" i="3"/>
  <c r="G63" i="3"/>
  <c r="H108" i="3"/>
  <c r="H169" i="3"/>
  <c r="H170" i="3"/>
  <c r="H189" i="3"/>
  <c r="H190" i="3"/>
  <c r="H210" i="3"/>
  <c r="H230" i="3"/>
  <c r="H249" i="3"/>
  <c r="H250" i="3"/>
  <c r="H269" i="3"/>
  <c r="H270" i="3"/>
  <c r="H291" i="3"/>
  <c r="H311" i="3"/>
  <c r="H390" i="3"/>
  <c r="H391" i="3"/>
  <c r="H407" i="3"/>
  <c r="H406" i="3"/>
  <c r="H443" i="3"/>
  <c r="H457" i="3"/>
  <c r="H456" i="3"/>
  <c r="H455" i="3"/>
  <c r="H467" i="3"/>
  <c r="H466" i="3"/>
  <c r="H465" i="3"/>
  <c r="H477" i="3"/>
  <c r="H476" i="3"/>
  <c r="H475" i="3"/>
  <c r="H489" i="3"/>
  <c r="H488" i="3"/>
  <c r="H487" i="3"/>
  <c r="H500" i="3"/>
  <c r="H499" i="3"/>
  <c r="H512" i="3"/>
  <c r="H511" i="3"/>
  <c r="H510" i="3"/>
  <c r="H526" i="3"/>
  <c r="H527" i="3"/>
  <c r="H528" i="3"/>
  <c r="H538" i="3"/>
  <c r="H539" i="3"/>
  <c r="H540" i="3"/>
  <c r="G514" i="3" l="1"/>
  <c r="G543" i="3"/>
  <c r="H543" i="3"/>
  <c r="H541" i="3"/>
  <c r="H558" i="3" s="1"/>
  <c r="H542" i="3"/>
  <c r="H444" i="3"/>
  <c r="H557" i="3"/>
  <c r="H392" i="3"/>
  <c r="H408" i="3"/>
  <c r="H550" i="3" s="1"/>
  <c r="D127" i="4" s="1"/>
  <c r="H572" i="3"/>
  <c r="D118" i="4" s="1"/>
  <c r="H513" i="3"/>
  <c r="G547" i="3"/>
  <c r="H501" i="3"/>
  <c r="H514" i="3" s="1"/>
  <c r="H547" i="3" s="1"/>
  <c r="H525" i="3"/>
  <c r="D104" i="4" s="1"/>
  <c r="H537" i="3"/>
  <c r="D120" i="4"/>
  <c r="E109" i="4"/>
  <c r="E110" i="4" s="1"/>
  <c r="D109" i="4"/>
  <c r="E108" i="4"/>
  <c r="D108" i="4"/>
  <c r="E105" i="4"/>
  <c r="D105" i="4"/>
  <c r="D99" i="4"/>
  <c r="D98" i="4"/>
  <c r="D96" i="4"/>
  <c r="D95" i="4"/>
  <c r="E92" i="4"/>
  <c r="D92" i="4"/>
  <c r="D91" i="4"/>
  <c r="D89" i="4"/>
  <c r="D88" i="4"/>
  <c r="D85" i="4"/>
  <c r="D83" i="4"/>
  <c r="D82" i="4"/>
  <c r="E77" i="4"/>
  <c r="D77" i="4"/>
  <c r="E75" i="4"/>
  <c r="D75" i="4"/>
  <c r="E73" i="4"/>
  <c r="D73" i="4"/>
  <c r="E69" i="4"/>
  <c r="D69" i="4"/>
  <c r="E68" i="4"/>
  <c r="D68" i="4"/>
  <c r="E67" i="4"/>
  <c r="D67" i="4"/>
  <c r="E63" i="4"/>
  <c r="D63" i="4"/>
  <c r="E61" i="4"/>
  <c r="D61" i="4"/>
  <c r="E59" i="4"/>
  <c r="D59" i="4"/>
  <c r="E57" i="4"/>
  <c r="D57" i="4"/>
  <c r="E55" i="4"/>
  <c r="D55" i="4"/>
  <c r="D51" i="4"/>
  <c r="E50" i="4"/>
  <c r="D50" i="4"/>
  <c r="D47" i="4"/>
  <c r="E46" i="4"/>
  <c r="D46" i="4"/>
  <c r="E45" i="4"/>
  <c r="D45" i="4"/>
  <c r="E42" i="4"/>
  <c r="D42" i="4"/>
  <c r="E41" i="4"/>
  <c r="D41" i="4"/>
  <c r="D37" i="4"/>
  <c r="D36" i="4"/>
  <c r="E34" i="4"/>
  <c r="D34" i="4"/>
  <c r="E33" i="4"/>
  <c r="D33" i="4"/>
  <c r="E31" i="4"/>
  <c r="E32" i="4" s="1"/>
  <c r="D31" i="4"/>
  <c r="E28" i="4"/>
  <c r="E27" i="4"/>
  <c r="D27" i="4"/>
  <c r="E26" i="4"/>
  <c r="E25" i="4"/>
  <c r="D25" i="4"/>
  <c r="E19" i="4"/>
  <c r="E18" i="4"/>
  <c r="E17" i="4"/>
  <c r="E16" i="4"/>
  <c r="E15" i="4"/>
  <c r="E14" i="4"/>
  <c r="E13" i="4"/>
  <c r="E12" i="4"/>
  <c r="E11" i="4"/>
  <c r="E9" i="4"/>
  <c r="E8" i="4"/>
  <c r="D86" i="4"/>
  <c r="D28" i="4"/>
  <c r="D26" i="4"/>
  <c r="D19" i="4"/>
  <c r="D18" i="4"/>
  <c r="D17" i="4"/>
  <c r="D16" i="4"/>
  <c r="D15" i="4"/>
  <c r="D14" i="4"/>
  <c r="D13" i="4"/>
  <c r="D12" i="4"/>
  <c r="D11" i="4"/>
  <c r="D10" i="4"/>
  <c r="D9" i="4"/>
  <c r="D8" i="4"/>
  <c r="F270" i="3"/>
  <c r="E270" i="3"/>
  <c r="F250" i="3"/>
  <c r="E250" i="3"/>
  <c r="F230" i="3"/>
  <c r="E230" i="3"/>
  <c r="F269" i="3"/>
  <c r="E269" i="3"/>
  <c r="F249" i="3"/>
  <c r="E249" i="3"/>
  <c r="F229" i="3"/>
  <c r="E229" i="3"/>
  <c r="D78" i="4" l="1"/>
  <c r="D25" i="7" s="1"/>
  <c r="E35" i="4"/>
  <c r="E78" i="4"/>
  <c r="E25" i="7" s="1"/>
  <c r="H559" i="3"/>
  <c r="D114" i="4" s="1"/>
  <c r="H546" i="3"/>
  <c r="H549" i="3" s="1"/>
  <c r="H552" i="3" s="1"/>
  <c r="H554" i="3" s="1"/>
  <c r="E38" i="4"/>
  <c r="D93" i="4"/>
  <c r="D110" i="4"/>
  <c r="E134" i="4"/>
  <c r="D134" i="4"/>
  <c r="D100" i="4"/>
  <c r="H548" i="3" l="1"/>
  <c r="H551" i="3" s="1"/>
  <c r="H553" i="3" s="1"/>
  <c r="C3" i="3"/>
  <c r="H573" i="3" l="1"/>
  <c r="I92" i="3"/>
  <c r="F92" i="3"/>
  <c r="E92" i="3"/>
  <c r="I91" i="3"/>
  <c r="F91" i="3"/>
  <c r="E91" i="3"/>
  <c r="I79" i="3"/>
  <c r="E36" i="4" s="1"/>
  <c r="F79" i="3"/>
  <c r="E79" i="3"/>
  <c r="I66" i="3"/>
  <c r="F66" i="3"/>
  <c r="E66" i="3"/>
  <c r="D26" i="7" l="1"/>
  <c r="A3" i="3"/>
  <c r="D5" i="4" l="1"/>
  <c r="D4" i="4"/>
  <c r="D3" i="4"/>
  <c r="D2" i="4"/>
  <c r="D1" i="4"/>
  <c r="I270" i="3" l="1"/>
  <c r="I269" i="3"/>
  <c r="I250" i="3"/>
  <c r="I249" i="3"/>
  <c r="I229" i="8" l="1"/>
  <c r="G229" i="8"/>
  <c r="I228" i="8"/>
  <c r="G228" i="8"/>
  <c r="C31" i="4" l="1"/>
  <c r="C27" i="4"/>
  <c r="C26" i="4"/>
  <c r="C25" i="4"/>
  <c r="C20" i="4"/>
  <c r="C19" i="4"/>
  <c r="C10" i="4"/>
  <c r="C9" i="4"/>
  <c r="C8" i="4"/>
  <c r="B35" i="4" l="1"/>
  <c r="C34" i="4"/>
  <c r="B34" i="4"/>
  <c r="C33" i="4"/>
  <c r="B33" i="4"/>
  <c r="C92" i="4"/>
  <c r="B92" i="4"/>
  <c r="B21" i="4"/>
  <c r="C109" i="4"/>
  <c r="B109" i="4"/>
  <c r="D35" i="4" l="1"/>
  <c r="C11" i="7"/>
  <c r="C8" i="7"/>
  <c r="C6" i="7"/>
  <c r="C5" i="7"/>
  <c r="F6" i="6"/>
  <c r="E8" i="7" s="1"/>
  <c r="D32" i="4" l="1"/>
  <c r="D38" i="4" s="1"/>
  <c r="D7" i="4"/>
  <c r="I574" i="3"/>
  <c r="E120" i="4" s="1"/>
  <c r="G574" i="3"/>
  <c r="F574" i="3"/>
  <c r="E574" i="3"/>
  <c r="I540" i="3"/>
  <c r="F540" i="3"/>
  <c r="E540" i="3"/>
  <c r="I539" i="3"/>
  <c r="F539" i="3"/>
  <c r="E539" i="3"/>
  <c r="I538" i="3"/>
  <c r="F538" i="3"/>
  <c r="E538" i="3"/>
  <c r="I537" i="3"/>
  <c r="F537" i="3"/>
  <c r="E537" i="3"/>
  <c r="I528" i="3"/>
  <c r="F528" i="3"/>
  <c r="E528" i="3"/>
  <c r="I527" i="3"/>
  <c r="F527" i="3"/>
  <c r="E527" i="3"/>
  <c r="I526" i="3"/>
  <c r="F526" i="3"/>
  <c r="E526" i="3"/>
  <c r="I525" i="3"/>
  <c r="E104" i="4" s="1"/>
  <c r="E106" i="4" s="1"/>
  <c r="E111" i="4" s="1"/>
  <c r="E29" i="7" s="1"/>
  <c r="F525" i="3"/>
  <c r="E525" i="3"/>
  <c r="I512" i="3"/>
  <c r="F512" i="3"/>
  <c r="E512" i="3"/>
  <c r="I511" i="3"/>
  <c r="F511" i="3"/>
  <c r="E511" i="3"/>
  <c r="I510" i="3"/>
  <c r="F510" i="3"/>
  <c r="E510" i="3"/>
  <c r="I501" i="3"/>
  <c r="F501" i="3"/>
  <c r="E501" i="3"/>
  <c r="I500" i="3"/>
  <c r="G500" i="3"/>
  <c r="G513" i="3" s="1"/>
  <c r="G546" i="3" s="1"/>
  <c r="F500" i="3"/>
  <c r="E500" i="3"/>
  <c r="I499" i="3"/>
  <c r="F499" i="3"/>
  <c r="E499" i="3"/>
  <c r="I489" i="3"/>
  <c r="F489" i="3"/>
  <c r="E489" i="3"/>
  <c r="I488" i="3"/>
  <c r="F488" i="3"/>
  <c r="E488" i="3"/>
  <c r="I487" i="3"/>
  <c r="E91" i="4" s="1"/>
  <c r="E93" i="4" s="1"/>
  <c r="F487" i="3"/>
  <c r="E487" i="3"/>
  <c r="I477" i="3"/>
  <c r="F477" i="3"/>
  <c r="E477" i="3"/>
  <c r="I476" i="3"/>
  <c r="F476" i="3"/>
  <c r="E476" i="3"/>
  <c r="I475" i="3"/>
  <c r="F475" i="3"/>
  <c r="E475" i="3"/>
  <c r="I467" i="3"/>
  <c r="F467" i="3"/>
  <c r="E467" i="3"/>
  <c r="I466" i="3"/>
  <c r="F466" i="3"/>
  <c r="E466" i="3"/>
  <c r="I465" i="3"/>
  <c r="E85" i="4" s="1"/>
  <c r="F465" i="3"/>
  <c r="E465" i="3"/>
  <c r="I457" i="3"/>
  <c r="F457" i="3"/>
  <c r="E457" i="3"/>
  <c r="I456" i="3"/>
  <c r="E83" i="4" s="1"/>
  <c r="F456" i="3"/>
  <c r="E456" i="3"/>
  <c r="I455" i="3"/>
  <c r="E82" i="4" s="1"/>
  <c r="F455" i="3"/>
  <c r="E455" i="3"/>
  <c r="I443" i="3"/>
  <c r="F443" i="3"/>
  <c r="E443" i="3"/>
  <c r="I407" i="3"/>
  <c r="F407" i="3"/>
  <c r="F572" i="3" s="1"/>
  <c r="E407" i="3"/>
  <c r="E572" i="3" s="1"/>
  <c r="I391" i="3"/>
  <c r="F391" i="3"/>
  <c r="E391" i="3"/>
  <c r="I390" i="3"/>
  <c r="I392" i="3" s="1"/>
  <c r="F390" i="3"/>
  <c r="E390" i="3"/>
  <c r="I311" i="3"/>
  <c r="F311" i="3"/>
  <c r="E311" i="3"/>
  <c r="I310" i="3"/>
  <c r="G310" i="3"/>
  <c r="F310" i="3"/>
  <c r="E310" i="3"/>
  <c r="I291" i="3"/>
  <c r="F291" i="3"/>
  <c r="E291" i="3"/>
  <c r="I290" i="3"/>
  <c r="F290" i="3"/>
  <c r="E290" i="3"/>
  <c r="I210" i="3"/>
  <c r="F210" i="3"/>
  <c r="E210" i="3"/>
  <c r="I209" i="3"/>
  <c r="F209" i="3"/>
  <c r="E209" i="3"/>
  <c r="I190" i="3"/>
  <c r="F190" i="3"/>
  <c r="E190" i="3"/>
  <c r="I189" i="3"/>
  <c r="F189" i="3"/>
  <c r="E189" i="3"/>
  <c r="I170" i="3"/>
  <c r="G170" i="3"/>
  <c r="F170" i="3"/>
  <c r="E170" i="3"/>
  <c r="I169" i="3"/>
  <c r="F169" i="3"/>
  <c r="E169" i="3"/>
  <c r="I108" i="3"/>
  <c r="E51" i="4" s="1"/>
  <c r="F108" i="3"/>
  <c r="E108" i="3"/>
  <c r="I100" i="3"/>
  <c r="E47" i="4" s="1"/>
  <c r="F100" i="3"/>
  <c r="E100" i="3"/>
  <c r="I80" i="3"/>
  <c r="E37" i="4" s="1"/>
  <c r="F80" i="3"/>
  <c r="E80" i="3"/>
  <c r="I65" i="3"/>
  <c r="F65" i="3"/>
  <c r="E65" i="3"/>
  <c r="I64" i="3"/>
  <c r="F64" i="3"/>
  <c r="E64" i="3"/>
  <c r="I63" i="3"/>
  <c r="F63" i="3"/>
  <c r="E63" i="3"/>
  <c r="A2" i="3"/>
  <c r="E392" i="3" l="1"/>
  <c r="I408" i="3"/>
  <c r="I550" i="3" s="1"/>
  <c r="E127" i="4" s="1"/>
  <c r="E24" i="7"/>
  <c r="E86" i="4"/>
  <c r="E95" i="4"/>
  <c r="E96" i="4"/>
  <c r="E100" i="4"/>
  <c r="E28" i="7" s="1"/>
  <c r="F392" i="3"/>
  <c r="E88" i="4"/>
  <c r="E89" i="4"/>
  <c r="E98" i="4"/>
  <c r="E99" i="4"/>
  <c r="G572" i="3"/>
  <c r="E541" i="3"/>
  <c r="E558" i="3" s="1"/>
  <c r="I557" i="3"/>
  <c r="E542" i="3"/>
  <c r="E557" i="3"/>
  <c r="G558" i="3"/>
  <c r="F444" i="3"/>
  <c r="F541" i="3"/>
  <c r="F542" i="3"/>
  <c r="D106" i="4"/>
  <c r="E513" i="3"/>
  <c r="E514" i="3"/>
  <c r="F543" i="3"/>
  <c r="E444" i="3"/>
  <c r="I444" i="3"/>
  <c r="I513" i="3"/>
  <c r="I514" i="3"/>
  <c r="E543" i="3"/>
  <c r="G557" i="3"/>
  <c r="I541" i="3"/>
  <c r="I558" i="3" s="1"/>
  <c r="I542" i="3"/>
  <c r="I543" i="3"/>
  <c r="F557" i="3"/>
  <c r="F513" i="3"/>
  <c r="F514" i="3"/>
  <c r="I572" i="3"/>
  <c r="E118" i="4" s="1"/>
  <c r="G550" i="3"/>
  <c r="F408" i="3"/>
  <c r="F550" i="3" s="1"/>
  <c r="E408" i="3"/>
  <c r="E550" i="3" s="1"/>
  <c r="D111" i="4" l="1"/>
  <c r="D29" i="7" s="1"/>
  <c r="D28" i="7"/>
  <c r="I559" i="3"/>
  <c r="E114" i="4" s="1"/>
  <c r="E546" i="3"/>
  <c r="I547" i="3"/>
  <c r="E547" i="3"/>
  <c r="F546" i="3"/>
  <c r="F558" i="3"/>
  <c r="F559" i="3" s="1"/>
  <c r="E559" i="3"/>
  <c r="F547" i="3"/>
  <c r="D124" i="4"/>
  <c r="I546" i="3"/>
  <c r="E124" i="4" s="1"/>
  <c r="G559" i="3"/>
  <c r="E549" i="3" l="1"/>
  <c r="E552" i="3" s="1"/>
  <c r="E554" i="3" s="1"/>
  <c r="I549" i="3"/>
  <c r="E548" i="3"/>
  <c r="E571" i="3" s="1"/>
  <c r="E573" i="3" s="1"/>
  <c r="I548" i="3"/>
  <c r="E30" i="7" s="1"/>
  <c r="G549" i="3"/>
  <c r="D126" i="4" s="1"/>
  <c r="G548" i="3"/>
  <c r="F548" i="3"/>
  <c r="F551" i="3" s="1"/>
  <c r="F553" i="3" s="1"/>
  <c r="F549" i="3"/>
  <c r="F552" i="3" s="1"/>
  <c r="F554" i="3" s="1"/>
  <c r="I551" i="3" l="1"/>
  <c r="E125" i="4"/>
  <c r="I552" i="3"/>
  <c r="E126" i="4"/>
  <c r="D30" i="7"/>
  <c r="D125" i="4"/>
  <c r="I571" i="3"/>
  <c r="G551" i="3"/>
  <c r="D128" i="4" s="1"/>
  <c r="G552" i="3"/>
  <c r="D129" i="4" s="1"/>
  <c r="G571" i="3"/>
  <c r="D117" i="4" s="1"/>
  <c r="E551" i="3"/>
  <c r="E553" i="3" s="1"/>
  <c r="F571" i="3"/>
  <c r="F573" i="3" s="1"/>
  <c r="I573" i="3" l="1"/>
  <c r="E26" i="7" s="1"/>
  <c r="E117" i="4"/>
  <c r="I554" i="3"/>
  <c r="E132" i="4" s="1"/>
  <c r="E137" i="4" s="1"/>
  <c r="E129" i="4"/>
  <c r="I553" i="3"/>
  <c r="E131" i="4" s="1"/>
  <c r="E136" i="4" s="1"/>
  <c r="E34" i="7" s="1"/>
  <c r="E128" i="4"/>
  <c r="G554" i="3"/>
  <c r="D132" i="4" s="1"/>
  <c r="D137" i="4" s="1"/>
  <c r="G573" i="3"/>
  <c r="G553" i="3"/>
  <c r="D131" i="4" s="1"/>
  <c r="D136" i="4" s="1"/>
  <c r="D34" i="7" s="1"/>
  <c r="E121" i="4" l="1"/>
  <c r="E119" i="4"/>
  <c r="E20" i="4"/>
  <c r="D121" i="4"/>
  <c r="E21" i="4" l="1"/>
  <c r="E22" i="4"/>
  <c r="D20" i="4"/>
  <c r="D22" i="4" s="1"/>
  <c r="D119" i="4"/>
  <c r="D21" i="4" l="1"/>
</calcChain>
</file>

<file path=xl/sharedStrings.xml><?xml version="1.0" encoding="utf-8"?>
<sst xmlns="http://schemas.openxmlformats.org/spreadsheetml/2006/main" count="3072" uniqueCount="1362">
  <si>
    <t>State</t>
  </si>
  <si>
    <t>kWh/m2</t>
  </si>
  <si>
    <t>Total Lighting load</t>
  </si>
  <si>
    <t>kW</t>
  </si>
  <si>
    <t>Total NG Consumption as fuel</t>
  </si>
  <si>
    <t>Million SCM</t>
  </si>
  <si>
    <t>Total LPG Consumption as fuel</t>
  </si>
  <si>
    <t>Million kg</t>
  </si>
  <si>
    <t>%</t>
  </si>
  <si>
    <t>m2</t>
  </si>
  <si>
    <t>KL</t>
  </si>
  <si>
    <t>FORM-Sl (Details of Area and Energy Consumption)</t>
  </si>
  <si>
    <t>S. No</t>
  </si>
  <si>
    <t>Particulars</t>
  </si>
  <si>
    <t>Basis/Calculation</t>
  </si>
  <si>
    <t>Unit</t>
  </si>
  <si>
    <t>Year 1</t>
  </si>
  <si>
    <t>Year 2</t>
  </si>
  <si>
    <t>Year 3 /Previous Year</t>
  </si>
  <si>
    <t>Baseline Year (Average of year1 to Year 3) or Year 3</t>
  </si>
  <si>
    <t xml:space="preserve">Current/Assessment /Target Year   </t>
  </si>
  <si>
    <t>Source of Data</t>
  </si>
  <si>
    <t>Year</t>
  </si>
  <si>
    <t>A</t>
  </si>
  <si>
    <t>Building Design</t>
  </si>
  <si>
    <t>A1</t>
  </si>
  <si>
    <t>Building Type</t>
  </si>
  <si>
    <t>A1.1</t>
  </si>
  <si>
    <t>Building Status*</t>
  </si>
  <si>
    <t>Value</t>
  </si>
  <si>
    <t>A1.2</t>
  </si>
  <si>
    <t>Building Class (related to qualty)*</t>
  </si>
  <si>
    <t>A1.3</t>
  </si>
  <si>
    <t>Number  of Storeys*</t>
  </si>
  <si>
    <t>Number</t>
  </si>
  <si>
    <t>A1.4</t>
  </si>
  <si>
    <t>Climate Zone*</t>
  </si>
  <si>
    <t>A2</t>
  </si>
  <si>
    <t>Building Area</t>
  </si>
  <si>
    <t>A2.1</t>
  </si>
  <si>
    <t>Total Built up area*</t>
  </si>
  <si>
    <t xml:space="preserve">carpet area plus the thickness of outer walls and the balcony. </t>
  </si>
  <si>
    <r>
      <t>m</t>
    </r>
    <r>
      <rPr>
        <vertAlign val="superscript"/>
        <sz val="9"/>
        <color theme="1"/>
        <rFont val="Times New Roman"/>
        <family val="1"/>
      </rPr>
      <t>2</t>
    </r>
  </si>
  <si>
    <t>A2.2</t>
  </si>
  <si>
    <t>Air-conditioned area*</t>
  </si>
  <si>
    <t>A2.3</t>
  </si>
  <si>
    <t>Non-Airconditioned area*</t>
  </si>
  <si>
    <t>A2.4</t>
  </si>
  <si>
    <t>Gross Floor area*</t>
  </si>
  <si>
    <t>A2.5</t>
  </si>
  <si>
    <t>Public area *</t>
  </si>
  <si>
    <t xml:space="preserve">Area including lobby, reception, public gathering etc. </t>
  </si>
  <si>
    <t>A2.6</t>
  </si>
  <si>
    <t>Service area*</t>
  </si>
  <si>
    <t xml:space="preserve">Area including laundry, kitchen, engineering dept etc. </t>
  </si>
  <si>
    <t>A2.7</t>
  </si>
  <si>
    <t>Covered Parking area</t>
  </si>
  <si>
    <t>A2.8</t>
  </si>
  <si>
    <t>No of personnel per shift (A,B,C)</t>
  </si>
  <si>
    <t>Nos</t>
  </si>
  <si>
    <t>A2.9</t>
  </si>
  <si>
    <t>No of personnel per shift (Main)</t>
  </si>
  <si>
    <t>B</t>
  </si>
  <si>
    <t>Hotel Section</t>
  </si>
  <si>
    <t>B1</t>
  </si>
  <si>
    <t>Guest Rooms</t>
  </si>
  <si>
    <t>B1.1</t>
  </si>
  <si>
    <t>Total Number of Guest rooms*</t>
  </si>
  <si>
    <t>B1.2</t>
  </si>
  <si>
    <t>Total number of Guest rooms per Floor*</t>
  </si>
  <si>
    <t>B1.3</t>
  </si>
  <si>
    <t>Yearly Occupancy rate</t>
  </si>
  <si>
    <t>B1.4</t>
  </si>
  <si>
    <t>Number of occupied rooms per month</t>
  </si>
  <si>
    <t>B1.5</t>
  </si>
  <si>
    <t>Average room size*</t>
  </si>
  <si>
    <t>B1.6</t>
  </si>
  <si>
    <t>Average Total connected Load (TCL) per room</t>
  </si>
  <si>
    <t>B1.7</t>
  </si>
  <si>
    <t>Total electricity consumption*</t>
  </si>
  <si>
    <t>kWh</t>
  </si>
  <si>
    <t>B1.8</t>
  </si>
  <si>
    <t>Total floor area of Guest Rooms</t>
  </si>
  <si>
    <t>Monthly Occupancy Rate</t>
  </si>
  <si>
    <t>TCL of Total Guest Room</t>
  </si>
  <si>
    <t>Total Electricity consumption/room</t>
  </si>
  <si>
    <t>Electricity consumption/m2 (EPI GR)</t>
  </si>
  <si>
    <t>B2</t>
  </si>
  <si>
    <t>Dinning Facility</t>
  </si>
  <si>
    <t>B2.1</t>
  </si>
  <si>
    <t xml:space="preserve">Number of Facilities </t>
  </si>
  <si>
    <t>B2.2</t>
  </si>
  <si>
    <t>Number of Kitchen</t>
  </si>
  <si>
    <t>B2.3</t>
  </si>
  <si>
    <t>Floor area of Facilities</t>
  </si>
  <si>
    <t>B2.4</t>
  </si>
  <si>
    <t>Average guests per month</t>
  </si>
  <si>
    <t>B2.5</t>
  </si>
  <si>
    <t>PNG consumption</t>
  </si>
  <si>
    <t>m3</t>
  </si>
  <si>
    <t>B2.6</t>
  </si>
  <si>
    <t>GCV of PNG</t>
  </si>
  <si>
    <t>kcal/m3</t>
  </si>
  <si>
    <t>B2.7</t>
  </si>
  <si>
    <t>LPG consmuption</t>
  </si>
  <si>
    <t>kg</t>
  </si>
  <si>
    <t>B2.8</t>
  </si>
  <si>
    <t>GCV of LPG</t>
  </si>
  <si>
    <t>kcal/kg</t>
  </si>
  <si>
    <t>B2.9</t>
  </si>
  <si>
    <t>Total connected Load (TCL) of Facilities</t>
  </si>
  <si>
    <t>B2.10</t>
  </si>
  <si>
    <t>Total electricity consumption of dinning facilities including kitchen</t>
  </si>
  <si>
    <t>approx. calculated</t>
  </si>
  <si>
    <t>approx. calculated by going with connected load</t>
  </si>
  <si>
    <t>Total Electricity Consumption/m2 (EPI DF)</t>
  </si>
  <si>
    <t>Total Thermal Energy Consumption of dining facilities</t>
  </si>
  <si>
    <t>kcal</t>
  </si>
  <si>
    <t>B3</t>
  </si>
  <si>
    <t xml:space="preserve">Meeting Hall </t>
  </si>
  <si>
    <t>B3.1</t>
  </si>
  <si>
    <t>Number of Hall</t>
  </si>
  <si>
    <t>B3.2</t>
  </si>
  <si>
    <t>Capacity of Hall</t>
  </si>
  <si>
    <t>B3.3</t>
  </si>
  <si>
    <t>Total Floor area of Meeting Halls</t>
  </si>
  <si>
    <t>Meeting Halls + Hall Lobby</t>
  </si>
  <si>
    <t>B3.4</t>
  </si>
  <si>
    <t>Average person per month</t>
  </si>
  <si>
    <t>B3.5</t>
  </si>
  <si>
    <t>Total connected Load (TCL) of Meeting Halls</t>
  </si>
  <si>
    <t>B3.6</t>
  </si>
  <si>
    <t>Electricity consumption of Lighting</t>
  </si>
  <si>
    <t>B3.7</t>
  </si>
  <si>
    <t>Electricity consumption for Air conditioning</t>
  </si>
  <si>
    <t>Heating/cooling</t>
  </si>
  <si>
    <t>B3.8</t>
  </si>
  <si>
    <t>Total electricity consumption of Meeting Halls</t>
  </si>
  <si>
    <t>Electricity Consumption of AC per m2</t>
  </si>
  <si>
    <t>Total Electricity Consumption/m2 (EPI MH)</t>
  </si>
  <si>
    <t>B4</t>
  </si>
  <si>
    <t>Recreational Facilities</t>
  </si>
  <si>
    <t>B4.1</t>
  </si>
  <si>
    <t>Number of Facilities</t>
  </si>
  <si>
    <t>Theatre, Gym, Spa, Club, Shops, Indoor games facilities etc</t>
  </si>
  <si>
    <t>B4.2</t>
  </si>
  <si>
    <t>Floor area of facilities</t>
  </si>
  <si>
    <t>B4.3</t>
  </si>
  <si>
    <t>Use for non guest</t>
  </si>
  <si>
    <t>B4.4</t>
  </si>
  <si>
    <t>Average guest per month</t>
  </si>
  <si>
    <t>B4.5</t>
  </si>
  <si>
    <t>Total electricity consumption of facilities</t>
  </si>
  <si>
    <t xml:space="preserve">kWh </t>
  </si>
  <si>
    <t>Total Electricity Consumption/m2 (EPI RF)</t>
  </si>
  <si>
    <t>B5</t>
  </si>
  <si>
    <t>Common Areas</t>
  </si>
  <si>
    <t>B5.1</t>
  </si>
  <si>
    <t>Floor area of common Areas 1</t>
  </si>
  <si>
    <t>Lobby, Reception, Stairs, Offices, Covered Parking, Others</t>
  </si>
  <si>
    <t>B5.2</t>
  </si>
  <si>
    <t>Floor area of common Service Areas 2</t>
  </si>
  <si>
    <t>Covered Pumping Station, Chillers, DG/GG, Loundary, Others</t>
  </si>
  <si>
    <t>B5.3</t>
  </si>
  <si>
    <t>approx calculation- total load*16 hrs*365</t>
  </si>
  <si>
    <t>B5.4</t>
  </si>
  <si>
    <t>B5.5</t>
  </si>
  <si>
    <t>Total electricity consumption of common areas</t>
  </si>
  <si>
    <t>Total Electricity Consumption/m2 (EPI CA)</t>
  </si>
  <si>
    <t>C</t>
  </si>
  <si>
    <t>Engineering and Services</t>
  </si>
  <si>
    <t>C1</t>
  </si>
  <si>
    <t>Water Pumping system</t>
  </si>
  <si>
    <t>C1.1</t>
  </si>
  <si>
    <t>Rated capacity</t>
  </si>
  <si>
    <t>KW</t>
  </si>
  <si>
    <t>C1.2</t>
  </si>
  <si>
    <t>Average water consumption per month</t>
  </si>
  <si>
    <t>C1.3</t>
  </si>
  <si>
    <t xml:space="preserve">Annual water consumption </t>
  </si>
  <si>
    <t>C1.4</t>
  </si>
  <si>
    <t xml:space="preserve">Total energy consumption </t>
  </si>
  <si>
    <t>C2</t>
  </si>
  <si>
    <t>Lighting system</t>
  </si>
  <si>
    <t>C2.1</t>
  </si>
  <si>
    <t>C2.2</t>
  </si>
  <si>
    <t>Total Lighting consumption</t>
  </si>
  <si>
    <t>C2.3</t>
  </si>
  <si>
    <t>Street Length</t>
  </si>
  <si>
    <t>m</t>
  </si>
  <si>
    <t>C2.4</t>
  </si>
  <si>
    <t>Total Street Light</t>
  </si>
  <si>
    <t>C3</t>
  </si>
  <si>
    <t>Lifts</t>
  </si>
  <si>
    <t>C3.1</t>
  </si>
  <si>
    <t>Type of Lifts</t>
  </si>
  <si>
    <t>Service/Passenger</t>
  </si>
  <si>
    <t>Type</t>
  </si>
  <si>
    <t>C3.2</t>
  </si>
  <si>
    <t>No of Lifts</t>
  </si>
  <si>
    <t>C3.3</t>
  </si>
  <si>
    <t>Total Connected Load of Lifts</t>
  </si>
  <si>
    <t>C3.4</t>
  </si>
  <si>
    <t>No of Operations</t>
  </si>
  <si>
    <t>C3.5</t>
  </si>
  <si>
    <t>kWH</t>
  </si>
  <si>
    <t>C4</t>
  </si>
  <si>
    <t>Loundary Servives</t>
  </si>
  <si>
    <t>C4.1</t>
  </si>
  <si>
    <t>No of Washing Machine</t>
  </si>
  <si>
    <t>C4.2</t>
  </si>
  <si>
    <t>No of Dryers</t>
  </si>
  <si>
    <t>Nis</t>
  </si>
  <si>
    <t>C4.3</t>
  </si>
  <si>
    <t xml:space="preserve">Washed Clothes </t>
  </si>
  <si>
    <t>kgs</t>
  </si>
  <si>
    <t>C4.4</t>
  </si>
  <si>
    <t>Total Connected Load Washing Machine and Dryers</t>
  </si>
  <si>
    <t>C4.5</t>
  </si>
  <si>
    <t>C5</t>
  </si>
  <si>
    <t>Solar Water Heating</t>
  </si>
  <si>
    <t>C5.1</t>
  </si>
  <si>
    <t>Pump Capacity</t>
  </si>
  <si>
    <t>C5.2</t>
  </si>
  <si>
    <t>Water Flow</t>
  </si>
  <si>
    <t>m3/hr</t>
  </si>
  <si>
    <t>C5.3</t>
  </si>
  <si>
    <t>Inlet Temp</t>
  </si>
  <si>
    <t>Deg C</t>
  </si>
  <si>
    <t>C5.4</t>
  </si>
  <si>
    <t>Outet Temp</t>
  </si>
  <si>
    <t>C6</t>
  </si>
  <si>
    <t>Effluent Treatment Plant (ETP)</t>
  </si>
  <si>
    <t>C6.1</t>
  </si>
  <si>
    <t>Date of commissioning</t>
  </si>
  <si>
    <t>Date</t>
  </si>
  <si>
    <t>C6.2</t>
  </si>
  <si>
    <t>Capacity</t>
  </si>
  <si>
    <t>m3/day</t>
  </si>
  <si>
    <t>C6.3</t>
  </si>
  <si>
    <t>Total Connected Load</t>
  </si>
  <si>
    <t>C6.4</t>
  </si>
  <si>
    <t>Total Energy Consumption</t>
  </si>
  <si>
    <t>D</t>
  </si>
  <si>
    <t>Boiler Details</t>
  </si>
  <si>
    <t>D1</t>
  </si>
  <si>
    <t>For Steam/Hot water Generation</t>
  </si>
  <si>
    <t>D1.1</t>
  </si>
  <si>
    <t>Boiler 1*</t>
  </si>
  <si>
    <t>Hot water generator</t>
  </si>
  <si>
    <t>D1.1.1</t>
  </si>
  <si>
    <t>D1.1.2</t>
  </si>
  <si>
    <t>Rated Capacity</t>
  </si>
  <si>
    <t>TPH</t>
  </si>
  <si>
    <t>D1.1.3</t>
  </si>
  <si>
    <t xml:space="preserve">Total Steam Generation </t>
  </si>
  <si>
    <t>Tonne</t>
  </si>
  <si>
    <t>D1.1.4</t>
  </si>
  <si>
    <t>Running hours</t>
  </si>
  <si>
    <t>Hrs</t>
  </si>
  <si>
    <t>D1.1.5</t>
  </si>
  <si>
    <t>Type of Fuel - 1 Name : Consumption</t>
  </si>
  <si>
    <t>D1.1.6</t>
  </si>
  <si>
    <t>GCV of any Fuel -1</t>
  </si>
  <si>
    <t>kCal/kg</t>
  </si>
  <si>
    <t>D1.1.7</t>
  </si>
  <si>
    <t>Type of Fuel - 2 Name : Consumption</t>
  </si>
  <si>
    <t>D1.1.8</t>
  </si>
  <si>
    <t>GCV of any Fuel -2</t>
  </si>
  <si>
    <t>D1.1.9</t>
  </si>
  <si>
    <t>Type of Fuel - 3 Name : Consumption</t>
  </si>
  <si>
    <t>D1.1.10</t>
  </si>
  <si>
    <t>GCV of any Fuel -3</t>
  </si>
  <si>
    <t>D1.1.11</t>
  </si>
  <si>
    <t>Feed water Temperature</t>
  </si>
  <si>
    <t>⁰C</t>
  </si>
  <si>
    <t>D1.1.12</t>
  </si>
  <si>
    <t>Operating Efficiency</t>
  </si>
  <si>
    <t>D1.1.13</t>
  </si>
  <si>
    <t>SH Steam outlet Pressure (Operating)</t>
  </si>
  <si>
    <t>kg/cm2</t>
  </si>
  <si>
    <t>D1.1.14</t>
  </si>
  <si>
    <t>SH Steam outlet Temperature (Operating)</t>
  </si>
  <si>
    <t>D1.1.15</t>
  </si>
  <si>
    <t>SH Steam Enthalpy (Operating)</t>
  </si>
  <si>
    <t>D1.1.16</t>
  </si>
  <si>
    <t>Design Efficiency</t>
  </si>
  <si>
    <t>Operating Capacity</t>
  </si>
  <si>
    <t>Specific Energy Consumption</t>
  </si>
  <si>
    <t>kCal/kg of Steam</t>
  </si>
  <si>
    <t>D1.2</t>
  </si>
  <si>
    <t>Boiler 2</t>
  </si>
  <si>
    <t>D1.2.1</t>
  </si>
  <si>
    <t>D1.2.2</t>
  </si>
  <si>
    <t>D1.2.3</t>
  </si>
  <si>
    <t>D1.2.4</t>
  </si>
  <si>
    <t>D1.2.5</t>
  </si>
  <si>
    <t>D1.2.6</t>
  </si>
  <si>
    <t>D1.2.7</t>
  </si>
  <si>
    <t>D1.2.8</t>
  </si>
  <si>
    <t>D1.2.9</t>
  </si>
  <si>
    <t>D1.2.10</t>
  </si>
  <si>
    <t>D1.2.11</t>
  </si>
  <si>
    <t>D1.2.12</t>
  </si>
  <si>
    <t>D1.2.13</t>
  </si>
  <si>
    <t>D1.2.14</t>
  </si>
  <si>
    <t>D1.2.15</t>
  </si>
  <si>
    <t>D1.2.16</t>
  </si>
  <si>
    <t>D1.3</t>
  </si>
  <si>
    <t>Boiler 3</t>
  </si>
  <si>
    <t>D1.3.1</t>
  </si>
  <si>
    <t>D1.3.2</t>
  </si>
  <si>
    <t>D1.3.3</t>
  </si>
  <si>
    <t>D1.3.4</t>
  </si>
  <si>
    <t>D1.3.5</t>
  </si>
  <si>
    <t>D1.3.6</t>
  </si>
  <si>
    <t>D1.3.7</t>
  </si>
  <si>
    <t>D1.3.8</t>
  </si>
  <si>
    <t>D1.3.9</t>
  </si>
  <si>
    <t>D1.3.10</t>
  </si>
  <si>
    <t>D1.3.11</t>
  </si>
  <si>
    <t>D1.3.12</t>
  </si>
  <si>
    <t>D1.3.13</t>
  </si>
  <si>
    <t>D1.3.14</t>
  </si>
  <si>
    <t>D1.3.15</t>
  </si>
  <si>
    <t>D1.3.16</t>
  </si>
  <si>
    <t>D2</t>
  </si>
  <si>
    <t>For Power Generation</t>
  </si>
  <si>
    <t>D2.1</t>
  </si>
  <si>
    <t>D2.1.1</t>
  </si>
  <si>
    <t>D2.1.2</t>
  </si>
  <si>
    <t>D2.1.3</t>
  </si>
  <si>
    <t>D2.1.4</t>
  </si>
  <si>
    <t>D2.1.5</t>
  </si>
  <si>
    <t>D2.1.6</t>
  </si>
  <si>
    <t>D2.1.7</t>
  </si>
  <si>
    <t>D2.1.8</t>
  </si>
  <si>
    <t>D2.1.9</t>
  </si>
  <si>
    <t>D2.1.10</t>
  </si>
  <si>
    <t>D2.1.11</t>
  </si>
  <si>
    <t>D2.1.12</t>
  </si>
  <si>
    <t>D2.1.13</t>
  </si>
  <si>
    <t>D2.1.14</t>
  </si>
  <si>
    <t>D2.1.15</t>
  </si>
  <si>
    <t>D2.1.16</t>
  </si>
  <si>
    <t>D2.2</t>
  </si>
  <si>
    <t>Boiler 2*</t>
  </si>
  <si>
    <t>D2.2.1</t>
  </si>
  <si>
    <t>D2.2.2</t>
  </si>
  <si>
    <t>D2.2.3</t>
  </si>
  <si>
    <t>D2.2.4</t>
  </si>
  <si>
    <t>D2.2.5</t>
  </si>
  <si>
    <t>D2.2.6</t>
  </si>
  <si>
    <t>D2.2.7</t>
  </si>
  <si>
    <t>D2.2.8</t>
  </si>
  <si>
    <t>D2.2.9</t>
  </si>
  <si>
    <t>D2.2.10</t>
  </si>
  <si>
    <t>D2.2.11</t>
  </si>
  <si>
    <t>D2.2.12</t>
  </si>
  <si>
    <t>D2.2.13</t>
  </si>
  <si>
    <t>D2.2.14</t>
  </si>
  <si>
    <t>D2.2.15</t>
  </si>
  <si>
    <t>D2.2.16</t>
  </si>
  <si>
    <t>E</t>
  </si>
  <si>
    <t>Chiller Details</t>
  </si>
  <si>
    <t>E1</t>
  </si>
  <si>
    <t>Chiller 1</t>
  </si>
  <si>
    <t>E1.1</t>
  </si>
  <si>
    <t>E1.2</t>
  </si>
  <si>
    <t>TR</t>
  </si>
  <si>
    <t>E1.3</t>
  </si>
  <si>
    <t>Refrigerant Type</t>
  </si>
  <si>
    <t>E1.4</t>
  </si>
  <si>
    <t>Design Specific power consunsumption</t>
  </si>
  <si>
    <t>kWh/TR</t>
  </si>
  <si>
    <t>E1.5</t>
  </si>
  <si>
    <t>Running Hours</t>
  </si>
  <si>
    <t>E1.6</t>
  </si>
  <si>
    <t>Number of AHU Connected</t>
  </si>
  <si>
    <t>E1.7</t>
  </si>
  <si>
    <t>Wt. Avg of Chilled Flow water per Hour</t>
  </si>
  <si>
    <t>E1.8</t>
  </si>
  <si>
    <t>Chilled water pump consumption</t>
  </si>
  <si>
    <t>E1.9</t>
  </si>
  <si>
    <t>Average Chilled water leaving temperature</t>
  </si>
  <si>
    <t>E1.10</t>
  </si>
  <si>
    <t>Average Chilled water entering temperature</t>
  </si>
  <si>
    <t>E1.11</t>
  </si>
  <si>
    <t>Average Refrigerant Temperature in evaporator</t>
  </si>
  <si>
    <t>E1.12</t>
  </si>
  <si>
    <t>Average Evaporator approach</t>
  </si>
  <si>
    <t>E1.13</t>
  </si>
  <si>
    <t>Average Refrigerant Temperature in condensor</t>
  </si>
  <si>
    <t>E1.14</t>
  </si>
  <si>
    <t>Average condensor approach</t>
  </si>
  <si>
    <t>E1.15</t>
  </si>
  <si>
    <t>Average condensor water leaving temperature</t>
  </si>
  <si>
    <t>E1.16</t>
  </si>
  <si>
    <t>Average condensor water entering temperature</t>
  </si>
  <si>
    <t>E1.17</t>
  </si>
  <si>
    <t>Condensor water pump consumption</t>
  </si>
  <si>
    <t>E1.18</t>
  </si>
  <si>
    <t xml:space="preserve">Chiller power consumption </t>
  </si>
  <si>
    <t>Approx since we have energy meter for entire HVAC system</t>
  </si>
  <si>
    <t>E1.19</t>
  </si>
  <si>
    <t>COP of the system</t>
  </si>
  <si>
    <t>Running capacity</t>
  </si>
  <si>
    <t>Operating Specific power consumption</t>
  </si>
  <si>
    <t>E2</t>
  </si>
  <si>
    <t>Chiller 2</t>
  </si>
  <si>
    <t>standby</t>
  </si>
  <si>
    <t>E2.1</t>
  </si>
  <si>
    <t>E2.2</t>
  </si>
  <si>
    <t>E2.3</t>
  </si>
  <si>
    <t>E2.4</t>
  </si>
  <si>
    <t>E2.5</t>
  </si>
  <si>
    <t>E2.6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</si>
  <si>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</si>
  <si>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</si>
  <si>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</si>
  <si>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</si>
  <si>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</si>
  <si>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</si>
  <si>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</si>
  <si>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</si>
  <si>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</si>
  <si>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</si>
  <si>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</si>
  <si>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E2.18</t>
  </si>
  <si>
    <t>E2.19</t>
  </si>
  <si>
    <t>E3</t>
  </si>
  <si>
    <t>Chiller 3</t>
  </si>
  <si>
    <t>E3.1</t>
  </si>
  <si>
    <t>E3.2</t>
  </si>
  <si>
    <t>E3.3</t>
  </si>
  <si>
    <t>E3.4</t>
  </si>
  <si>
    <t>E3.5</t>
  </si>
  <si>
    <t>E3.6</t>
  </si>
  <si>
    <t>E3.7</t>
  </si>
  <si>
    <t>E3.8</t>
  </si>
  <si>
    <t>E3.9</t>
  </si>
  <si>
    <t>E3.10</t>
  </si>
  <si>
    <t>E3.11</t>
  </si>
  <si>
    <t>E3.12</t>
  </si>
  <si>
    <t>E3.13</t>
  </si>
  <si>
    <t>E3.14</t>
  </si>
  <si>
    <t>E3.15</t>
  </si>
  <si>
    <t>E3.16</t>
  </si>
  <si>
    <t>E3.17</t>
  </si>
  <si>
    <t>E3.18</t>
  </si>
  <si>
    <t>E3.19</t>
  </si>
  <si>
    <t>F</t>
  </si>
  <si>
    <t>Cooling Tower</t>
  </si>
  <si>
    <t>F.1</t>
  </si>
  <si>
    <t>Mechancial draught</t>
  </si>
  <si>
    <t>F.2</t>
  </si>
  <si>
    <t>F.3</t>
  </si>
  <si>
    <t>Water Inlet Temperature</t>
  </si>
  <si>
    <t>F.4</t>
  </si>
  <si>
    <t>Water Outlet Temperature</t>
  </si>
  <si>
    <t>F.5</t>
  </si>
  <si>
    <t>Dry Bulb Temperature</t>
  </si>
  <si>
    <t>F.6</t>
  </si>
  <si>
    <t>Wet Bulb Temperature</t>
  </si>
  <si>
    <t>Range</t>
  </si>
  <si>
    <t>Approach</t>
  </si>
  <si>
    <t>Effectiveness</t>
  </si>
  <si>
    <t>G</t>
  </si>
  <si>
    <t>Electricity Consumption*</t>
  </si>
  <si>
    <t>G1</t>
  </si>
  <si>
    <t xml:space="preserve">Electricity through Grid / Other </t>
  </si>
  <si>
    <t>(i)</t>
  </si>
  <si>
    <t>Purchased Electricity from grid (SEB)</t>
  </si>
  <si>
    <t>(ii)</t>
  </si>
  <si>
    <t>Renewable Electricity (Through Wheeling)</t>
  </si>
  <si>
    <t>(iii)</t>
  </si>
  <si>
    <t xml:space="preserve">Renewable Purchase obligation of Unit(RPO) (Solar &amp; Non-Solar) </t>
  </si>
  <si>
    <t>(iv)</t>
  </si>
  <si>
    <t xml:space="preserve">Renewable Purchase obligation of Unit (RPO) (Solar &amp; Non-Solar) </t>
  </si>
  <si>
    <t>(v)</t>
  </si>
  <si>
    <t>MW</t>
  </si>
  <si>
    <t>(vi)</t>
  </si>
  <si>
    <t>Renewable Energy generator as approved by MNRE</t>
  </si>
  <si>
    <t>(vii)</t>
  </si>
  <si>
    <t xml:space="preserve">Quantum of Renewable Energy Certificates (REC) obtained as a Renewal Energy Generator (Solar &amp; Non-Solar) </t>
  </si>
  <si>
    <t>(viii)</t>
  </si>
  <si>
    <t>Quantum of Energy sold under preferential tariff</t>
  </si>
  <si>
    <t>(ix)</t>
  </si>
  <si>
    <t>Total Connected Load of Unit</t>
  </si>
  <si>
    <t>(x)</t>
  </si>
  <si>
    <t>Contract Demand with utility</t>
  </si>
  <si>
    <t xml:space="preserve">kVA </t>
  </si>
  <si>
    <t>(xi)</t>
  </si>
  <si>
    <t>Grid Heat Rate</t>
  </si>
  <si>
    <t>kcak/kwh</t>
  </si>
  <si>
    <t>Total Electricity  Purchased from grid/ Other</t>
  </si>
  <si>
    <t>total thermal Energy from Grid</t>
  </si>
  <si>
    <t>H</t>
  </si>
  <si>
    <t>On-site Generation*</t>
  </si>
  <si>
    <t>H1</t>
  </si>
  <si>
    <t>Through DG sets</t>
  </si>
  <si>
    <t xml:space="preserve">Grid Connected </t>
  </si>
  <si>
    <t>Yes/No</t>
  </si>
  <si>
    <t>Installed Capacity</t>
  </si>
  <si>
    <t>Annual generation</t>
  </si>
  <si>
    <t>Annual Fuel Consumption</t>
  </si>
  <si>
    <t>Kilo litre</t>
  </si>
  <si>
    <t>Average density of fuel</t>
  </si>
  <si>
    <t>kg/lit</t>
  </si>
  <si>
    <t>Plant Load Factor (PLF)</t>
  </si>
  <si>
    <t>Auxiliary Power Consumption</t>
  </si>
  <si>
    <t>Designed Gross Heat Rate of DG Set</t>
  </si>
  <si>
    <t>kcal/kWh</t>
  </si>
  <si>
    <t>Operating Heat Rate</t>
  </si>
  <si>
    <t>H2</t>
  </si>
  <si>
    <t>Through GG sets/Gas turbines (GT)</t>
  </si>
  <si>
    <t>Designed Gross Heat Rate of GG Set/GT</t>
  </si>
  <si>
    <t>H3</t>
  </si>
  <si>
    <t>Through Renewable Sources</t>
  </si>
  <si>
    <t>No of Panels</t>
  </si>
  <si>
    <t>Transformer Capacity</t>
  </si>
  <si>
    <t>Total own generation</t>
  </si>
  <si>
    <t>Total electrical consumption including generation</t>
  </si>
  <si>
    <t>I</t>
  </si>
  <si>
    <t>Fuel Consumption</t>
  </si>
  <si>
    <t>I1</t>
  </si>
  <si>
    <t>Liquid Fuel Consumption*</t>
  </si>
  <si>
    <t>I1.1</t>
  </si>
  <si>
    <t>Furnace Oil</t>
  </si>
  <si>
    <t>Landed Cost of fuel (Last purchase)</t>
  </si>
  <si>
    <t>Rs/Tonne</t>
  </si>
  <si>
    <t>Gross calorific value</t>
  </si>
  <si>
    <t>kcal/ kg</t>
  </si>
  <si>
    <t>Quantity purchased</t>
  </si>
  <si>
    <t>kilo Litre</t>
  </si>
  <si>
    <t xml:space="preserve">Average Density </t>
  </si>
  <si>
    <t>kg/ltr</t>
  </si>
  <si>
    <t>Quantity used for power generation (DG Set)</t>
  </si>
  <si>
    <t xml:space="preserve">Quantity used for heating </t>
  </si>
  <si>
    <t>Total F. Oil Consumption as fuel</t>
  </si>
  <si>
    <t>Thermal Energy Used in Power Generation (DG Set)</t>
  </si>
  <si>
    <t>Million kcal</t>
  </si>
  <si>
    <t>Thermal Energy Used in Heating</t>
  </si>
  <si>
    <t>II.2</t>
  </si>
  <si>
    <t>Low Sulphur Heavy Stock (LSHS)</t>
  </si>
  <si>
    <t xml:space="preserve">Quantity purchased </t>
  </si>
  <si>
    <t>Quantity used for  heating</t>
  </si>
  <si>
    <t>Total LSHS Consumption as fuel</t>
  </si>
  <si>
    <t>I1.3</t>
  </si>
  <si>
    <t>High Sulphur Heavy Stock (HSHS)</t>
  </si>
  <si>
    <t>Quantity used for heating</t>
  </si>
  <si>
    <t>Total HSHS Consumption as fuel</t>
  </si>
  <si>
    <t>I1.4</t>
  </si>
  <si>
    <t>High Speed Diesel (HSD)</t>
  </si>
  <si>
    <t>Average Density</t>
  </si>
  <si>
    <t>kg/litre</t>
  </si>
  <si>
    <t>Quantity used for maintenance/ material handling / Transportation (Raw material handling , Loco, etc)</t>
  </si>
  <si>
    <t>Total HSD Consumption as fuel</t>
  </si>
  <si>
    <t>I1.5</t>
  </si>
  <si>
    <t>Light Diesel Oil (LDO)</t>
  </si>
  <si>
    <t>Quantity used for maintenance/ material handling / Transportation (Raw material handling ,etc)</t>
  </si>
  <si>
    <t>I1.6</t>
  </si>
  <si>
    <t>Liquid Waste (pl. specify and refer CPCB guidelines)*</t>
  </si>
  <si>
    <t>Total Liquid waste Consumption as fuel</t>
  </si>
  <si>
    <t>Total Liquid Energy Used in Power Generation (DG Set)</t>
  </si>
  <si>
    <t>Total Liquid Energy Used in Process</t>
  </si>
  <si>
    <t>I2</t>
  </si>
  <si>
    <t>Gaseous Fuel*</t>
  </si>
  <si>
    <t>I2.1</t>
  </si>
  <si>
    <t>Compressed Natural Gas (CNG/NG/PNG/LNG)</t>
  </si>
  <si>
    <t>Rs/SCM</t>
  </si>
  <si>
    <t xml:space="preserve">Gross calorific value </t>
  </si>
  <si>
    <t>kcal/SCM</t>
  </si>
  <si>
    <t>Quantity used for power generation</t>
  </si>
  <si>
    <t>Quantity used for transportation, if any</t>
  </si>
  <si>
    <t>Quantity used for process heating</t>
  </si>
  <si>
    <t>Quantity used for food preparation in Kitchen</t>
  </si>
  <si>
    <t>Thermal Energy Used in Power Generation</t>
  </si>
  <si>
    <t>Thermal Energy Used in Process</t>
  </si>
  <si>
    <t>Thermal Energy Used for food preparation in kitchen</t>
  </si>
  <si>
    <t>I2.2</t>
  </si>
  <si>
    <t>Liquified Petroleum Gas (LPG)</t>
  </si>
  <si>
    <t>Rs/kg</t>
  </si>
  <si>
    <t>I3</t>
  </si>
  <si>
    <t>Total Gaseous Energy Used in Power Generation</t>
  </si>
  <si>
    <t>I4</t>
  </si>
  <si>
    <t>Total Gaseous Energy Used in Process</t>
  </si>
  <si>
    <t>I5</t>
  </si>
  <si>
    <t>Total Gaseous Energy Used for food preparation in kitchen</t>
  </si>
  <si>
    <t>J</t>
  </si>
  <si>
    <t>Total Thermal Energy*</t>
  </si>
  <si>
    <t>J1</t>
  </si>
  <si>
    <t xml:space="preserve"> Total Thermal Energy Used in Power Generation</t>
  </si>
  <si>
    <t>J2</t>
  </si>
  <si>
    <t xml:space="preserve"> Total Thermal Energy Used in Process</t>
  </si>
  <si>
    <t>J3</t>
  </si>
  <si>
    <t xml:space="preserve">Total Thermal Energy Input through all Fuels </t>
  </si>
  <si>
    <t>J4</t>
  </si>
  <si>
    <t>Total Thermal Energy Input through all Fuels excluding food preparation</t>
  </si>
  <si>
    <t>J5</t>
  </si>
  <si>
    <t>Total Electrical consumption from Grid</t>
  </si>
  <si>
    <t>J6</t>
  </si>
  <si>
    <t>Total Energy Consumption with Kitchen</t>
  </si>
  <si>
    <t>J7</t>
  </si>
  <si>
    <t>Total Energy Consumption without Kitchen</t>
  </si>
  <si>
    <t>J8</t>
  </si>
  <si>
    <t>Total Energy Consumptionwith kitchen</t>
  </si>
  <si>
    <t>TOE</t>
  </si>
  <si>
    <t>J9</t>
  </si>
  <si>
    <t>Total Energy Consumption without kitchen</t>
  </si>
  <si>
    <t>K</t>
  </si>
  <si>
    <t>Gross Heat Rate</t>
  </si>
  <si>
    <t>K1</t>
  </si>
  <si>
    <t>Gross Heat Rate of DG Set</t>
  </si>
  <si>
    <t>K2</t>
  </si>
  <si>
    <t>Gross Heat Rate of GG /GT</t>
  </si>
  <si>
    <t>K3</t>
  </si>
  <si>
    <t>Weighted Heat Rate</t>
  </si>
  <si>
    <t>L</t>
  </si>
  <si>
    <t>Other Details</t>
  </si>
  <si>
    <t>L1</t>
  </si>
  <si>
    <t>Project Activities (Construction Phase)</t>
  </si>
  <si>
    <t>L1.1</t>
  </si>
  <si>
    <t>Electrical Energy Consumed due to construction /commissioning of Equipment</t>
  </si>
  <si>
    <t>Annual</t>
  </si>
  <si>
    <t>L1.2</t>
  </si>
  <si>
    <t>Thermal Energy Consumed due to construction/commissioning of Equipment</t>
  </si>
  <si>
    <t xml:space="preserve"> kcal</t>
  </si>
  <si>
    <t>L2</t>
  </si>
  <si>
    <t>Environmental Concern</t>
  </si>
  <si>
    <t>L2.1</t>
  </si>
  <si>
    <t>Additional Equipment/Construction installation after baseline year due to Environmental Concern- Electrical Energy Consumption</t>
  </si>
  <si>
    <t>L2.2</t>
  </si>
  <si>
    <t>Additional Equipment/Construction installation after baseline year due to Environmental Concern- Thermal Energy Consumption</t>
  </si>
  <si>
    <t>M</t>
  </si>
  <si>
    <t>GtG Energy Performance Index</t>
  </si>
  <si>
    <t>M1</t>
  </si>
  <si>
    <t>Equivalent Electrical energy from thermal energy</t>
  </si>
  <si>
    <t>Lakh kWh</t>
  </si>
  <si>
    <t>M2</t>
  </si>
  <si>
    <t>Total Electrical input</t>
  </si>
  <si>
    <t>M3</t>
  </si>
  <si>
    <t xml:space="preserve">Total Electrical consumption </t>
  </si>
  <si>
    <t>M4</t>
  </si>
  <si>
    <t>Total Built up area</t>
  </si>
  <si>
    <t>M5</t>
  </si>
  <si>
    <t>Gate to Gate EPI with Kitchen</t>
  </si>
  <si>
    <r>
      <t>kWh/m</t>
    </r>
    <r>
      <rPr>
        <vertAlign val="superscript"/>
        <sz val="9"/>
        <color theme="1"/>
        <rFont val="Times New Roman"/>
        <family val="1"/>
      </rPr>
      <t>2</t>
    </r>
  </si>
  <si>
    <t>`</t>
  </si>
  <si>
    <t>Name of the commercial Unit</t>
  </si>
  <si>
    <t>Address of the Unit</t>
  </si>
  <si>
    <t xml:space="preserve">Year of commencement of the commercial activities                                                                         </t>
  </si>
  <si>
    <t>Chief Executive’s name &amp; designation with telephone, fax nos., E-Mail and Mobile nos.</t>
  </si>
  <si>
    <t>Name, designation, address, telephone, mobile,fax nos. &amp;  E-Mail of Energy Manager</t>
  </si>
  <si>
    <t>Building Status</t>
  </si>
  <si>
    <t>Building Class (related to qualty)</t>
  </si>
  <si>
    <t>Number of Storeys</t>
  </si>
  <si>
    <t>Climate Zone</t>
  </si>
  <si>
    <r>
      <t>m</t>
    </r>
    <r>
      <rPr>
        <vertAlign val="superscript"/>
        <sz val="12"/>
        <color theme="1"/>
        <rFont val="Times New Roman"/>
        <family val="1"/>
      </rPr>
      <t>2</t>
    </r>
  </si>
  <si>
    <t xml:space="preserve">Air-conditioned area </t>
  </si>
  <si>
    <t xml:space="preserve">Non-Airconditioned area </t>
  </si>
  <si>
    <t>Gross Floor area</t>
  </si>
  <si>
    <t xml:space="preserve">Public area </t>
  </si>
  <si>
    <t>Service area</t>
  </si>
  <si>
    <t>Unit Conversions</t>
  </si>
  <si>
    <t>1 MTOE = 10^7 kCal = 1163 x 10^7 kWh</t>
  </si>
  <si>
    <t>1 kWh = 860 kCal</t>
  </si>
  <si>
    <t xml:space="preserve">Total no. of guest room </t>
  </si>
  <si>
    <t>Total electricity consumption</t>
  </si>
  <si>
    <t xml:space="preserve">EPI </t>
  </si>
  <si>
    <t>Kw</t>
  </si>
  <si>
    <t>covered parking area</t>
  </si>
  <si>
    <r>
      <t>kWh/m</t>
    </r>
    <r>
      <rPr>
        <vertAlign val="superscript"/>
        <sz val="12"/>
        <color theme="1"/>
        <rFont val="Times New Roman"/>
        <family val="1"/>
      </rPr>
      <t>2</t>
    </r>
  </si>
  <si>
    <t>Total Number of Guest rooms</t>
  </si>
  <si>
    <t>Meeting hall</t>
  </si>
  <si>
    <t>kVA</t>
  </si>
  <si>
    <t>Total LDO Consumption as fuel</t>
  </si>
  <si>
    <t>Total Thermal Energy Used in Power Generation</t>
  </si>
  <si>
    <t>Total Energy Consumption with kitchen</t>
  </si>
  <si>
    <r>
      <t>Total Energy Consumption with kitchen per 1000m</t>
    </r>
    <r>
      <rPr>
        <sz val="12"/>
        <color theme="1"/>
        <rFont val="Calibri"/>
        <family val="2"/>
      </rPr>
      <t>²</t>
    </r>
  </si>
  <si>
    <r>
      <t>Total Energy Consumption without kitchen per 1000m</t>
    </r>
    <r>
      <rPr>
        <sz val="12"/>
        <color theme="1"/>
        <rFont val="Calibri"/>
        <family val="2"/>
      </rPr>
      <t>²</t>
    </r>
  </si>
  <si>
    <t>Total energy consumption through F.oil</t>
  </si>
  <si>
    <t xml:space="preserve">Total energy consumption through LSHS </t>
  </si>
  <si>
    <t xml:space="preserve">Total energy consumption through HSHS </t>
  </si>
  <si>
    <t>Total energy consumption through HSD</t>
  </si>
  <si>
    <t>Total energy consumption through LDO</t>
  </si>
  <si>
    <t>Total energy consumption through liq. Waste</t>
  </si>
  <si>
    <t>A3</t>
  </si>
  <si>
    <t>Building Envelope and Orientation</t>
  </si>
  <si>
    <t>A3.1</t>
  </si>
  <si>
    <t>Wall</t>
  </si>
  <si>
    <t>A3.1.1</t>
  </si>
  <si>
    <t>External wall thickness</t>
  </si>
  <si>
    <t>mm</t>
  </si>
  <si>
    <t>A3.1.2</t>
  </si>
  <si>
    <t>Mass wall (external) material used</t>
  </si>
  <si>
    <t>Eg. Brick plaster, AAC plaster, or Brick plaster with insulation</t>
  </si>
  <si>
    <t>A3.1.3</t>
  </si>
  <si>
    <t>Extermal opaque wall area</t>
  </si>
  <si>
    <t>A3.2</t>
  </si>
  <si>
    <t>Fenetration</t>
  </si>
  <si>
    <t>A3.2.1</t>
  </si>
  <si>
    <t>External fenetration area in North</t>
  </si>
  <si>
    <t>A3.2.2</t>
  </si>
  <si>
    <t>External fenetration area in South</t>
  </si>
  <si>
    <t>A3.2.3</t>
  </si>
  <si>
    <t>External fenetration area in East</t>
  </si>
  <si>
    <t>A3.2.4</t>
  </si>
  <si>
    <t>External fenetration area in West</t>
  </si>
  <si>
    <t>A3.3</t>
  </si>
  <si>
    <t>Glazing</t>
  </si>
  <si>
    <t>A3.3.1</t>
  </si>
  <si>
    <t>Single glazed/ double glazed/ triple glazed?</t>
  </si>
  <si>
    <t>A3.3.2</t>
  </si>
  <si>
    <t>U value</t>
  </si>
  <si>
    <t>W/m2K</t>
  </si>
  <si>
    <t>A3.3.3</t>
  </si>
  <si>
    <t>SHGC</t>
  </si>
  <si>
    <t>Solat Heat Gain Cooficienct</t>
  </si>
  <si>
    <t>A3.3.4</t>
  </si>
  <si>
    <t>VLT</t>
  </si>
  <si>
    <t>Visual Light Transmittance</t>
  </si>
  <si>
    <t>A3.4</t>
  </si>
  <si>
    <t>Shading fenestration</t>
  </si>
  <si>
    <t>A3.4.1</t>
  </si>
  <si>
    <t>External Shaded fenestration area in North</t>
  </si>
  <si>
    <t xml:space="preserve"> Projection Factor (H/V)&gt;= 0.4</t>
  </si>
  <si>
    <t>A3.4.2</t>
  </si>
  <si>
    <t>External Shaded fenestration area in South</t>
  </si>
  <si>
    <t>A3.4.3</t>
  </si>
  <si>
    <t>External Shaded fenestration area in East</t>
  </si>
  <si>
    <t>A3.4.4</t>
  </si>
  <si>
    <t>External Shaded fenestration area in West</t>
  </si>
  <si>
    <t>A3.4.5</t>
  </si>
  <si>
    <t>Automated Shading</t>
  </si>
  <si>
    <t>Y/N</t>
  </si>
  <si>
    <t>A3.5</t>
  </si>
  <si>
    <t>Roof</t>
  </si>
  <si>
    <t>A3.5.1</t>
  </si>
  <si>
    <t>Roof area</t>
  </si>
  <si>
    <t>A3.5.2</t>
  </si>
  <si>
    <t>Roof thickness</t>
  </si>
  <si>
    <t>A3.5.3</t>
  </si>
  <si>
    <t>Insultation in roof?</t>
  </si>
  <si>
    <t>A3.5.4</t>
  </si>
  <si>
    <t>Reflective coating over the roof</t>
  </si>
  <si>
    <t>A3.6</t>
  </si>
  <si>
    <t>Site orientation</t>
  </si>
  <si>
    <t>N/S/E/W</t>
  </si>
  <si>
    <t>Sr No</t>
  </si>
  <si>
    <t>Details</t>
  </si>
  <si>
    <t>Note</t>
  </si>
  <si>
    <t>Frequency of record</t>
  </si>
  <si>
    <t xml:space="preserve">Primary Documents from where the information can be sourced and to be kept ready for verification by Accredited Energy Auditor </t>
  </si>
  <si>
    <t>Secondary Documents from where the information can be sourced and to be kept ready for verification by Accredited Energy Auditor</t>
  </si>
  <si>
    <t xml:space="preserve">It is mandatary to fill all the fields of Excel Sheets- General Information, Form Sl </t>
  </si>
  <si>
    <t>Please fill the data as per colour coding provided  at the bottom of Form Sl</t>
  </si>
  <si>
    <t>C.1</t>
  </si>
  <si>
    <t>C.2</t>
  </si>
  <si>
    <t>C.3</t>
  </si>
  <si>
    <t>C.4</t>
  </si>
  <si>
    <t>E.1</t>
  </si>
  <si>
    <t>G.1</t>
  </si>
  <si>
    <t>G.2</t>
  </si>
  <si>
    <t>H.1</t>
  </si>
  <si>
    <t>H.2</t>
  </si>
  <si>
    <t>H.3</t>
  </si>
  <si>
    <t>H.4</t>
  </si>
  <si>
    <t>I.1</t>
  </si>
  <si>
    <t>J.1</t>
  </si>
  <si>
    <t>J.2</t>
  </si>
  <si>
    <t>K.1</t>
  </si>
  <si>
    <t>K.2</t>
  </si>
  <si>
    <t>N</t>
  </si>
  <si>
    <t>O</t>
  </si>
  <si>
    <t>P</t>
  </si>
  <si>
    <t>Q</t>
  </si>
  <si>
    <t>R</t>
  </si>
  <si>
    <t>Form-Sb ( General Information)</t>
  </si>
  <si>
    <t>Sector :-  Commercial Bulidings-Hotels</t>
  </si>
  <si>
    <t>Name of the Unit</t>
  </si>
  <si>
    <t>(i) Year of Establishment</t>
  </si>
  <si>
    <t>(ii) Registration No (As provided by BEE)</t>
  </si>
  <si>
    <t>Sub-Sector</t>
  </si>
  <si>
    <t>Hospitality</t>
  </si>
  <si>
    <t>Unit Contact Details &amp; Address</t>
  </si>
  <si>
    <t>City/Town/Village</t>
  </si>
  <si>
    <t>Post Office</t>
  </si>
  <si>
    <t>District</t>
  </si>
  <si>
    <t>Pin</t>
  </si>
  <si>
    <t>Telephone</t>
  </si>
  <si>
    <t>Fax</t>
  </si>
  <si>
    <t>Unit's Chief Executive Name</t>
  </si>
  <si>
    <t>Designation</t>
  </si>
  <si>
    <t>Telephone with STD Code</t>
  </si>
  <si>
    <t>Mobile</t>
  </si>
  <si>
    <t>E-mail</t>
  </si>
  <si>
    <t>Registered Office</t>
  </si>
  <si>
    <t>Address</t>
  </si>
  <si>
    <t>Energy Manager Details</t>
  </si>
  <si>
    <t xml:space="preserve">Name  </t>
  </si>
  <si>
    <t>Whether EA or EM</t>
  </si>
  <si>
    <t>EA/EM Registration No.</t>
  </si>
  <si>
    <t>E-mail ID</t>
  </si>
  <si>
    <t>Form-1</t>
  </si>
  <si>
    <t>Details of information regarding Total Energy Consumed and Specific Energy Consumption Per unit of Production (Rule3)</t>
  </si>
  <si>
    <t xml:space="preserve">A. </t>
  </si>
  <si>
    <t>General Details</t>
  </si>
  <si>
    <t>Description</t>
  </si>
  <si>
    <t xml:space="preserve">Sector and Sub-Sector in which the Designated Consumer falls  </t>
  </si>
  <si>
    <t>Sector</t>
  </si>
  <si>
    <t>4. (i)</t>
  </si>
  <si>
    <r>
      <t xml:space="preserve">Complete address of DCs Unit location </t>
    </r>
    <r>
      <rPr>
        <b/>
        <sz val="11"/>
        <color indexed="8"/>
        <rFont val="Arial"/>
        <family val="2"/>
      </rPr>
      <t>(including Chief Executive's name &amp; designation)</t>
    </r>
    <r>
      <rPr>
        <sz val="11"/>
        <color indexed="8"/>
        <rFont val="Arial"/>
        <family val="2"/>
      </rPr>
      <t xml:space="preserve"> with mobile, telephone, fax nos. &amp; e-mail.</t>
    </r>
  </si>
  <si>
    <t>Registered Office address with telephone, fax nos. &amp; e-mail</t>
  </si>
  <si>
    <t xml:space="preserve">Energy Manager's Name, designation, Registration No., Address, Mobile, Telephone, Fax nos. &amp; e-mail </t>
  </si>
  <si>
    <t>Total Electricity Purchased from Grid/Other Source</t>
  </si>
  <si>
    <t>Total Electrical Energy Consumption</t>
  </si>
  <si>
    <t xml:space="preserve">Total Solid Fuel Consumption </t>
  </si>
  <si>
    <t>Million kCal</t>
  </si>
  <si>
    <t>Total Liquid Fuel Consumption</t>
  </si>
  <si>
    <t>Total Gaseous Fuel Consumption</t>
  </si>
  <si>
    <t>Total Thermal Energy Consumption</t>
  </si>
  <si>
    <t>Total Normalized Energy Consumption (Thermal + Electrical)</t>
  </si>
  <si>
    <t>Specific Energy Consumption (Normalized)</t>
  </si>
  <si>
    <t>Refinery</t>
  </si>
  <si>
    <t>Distribution Companies</t>
  </si>
  <si>
    <t>Railways</t>
  </si>
  <si>
    <t>Commercial Building</t>
  </si>
  <si>
    <t>Energy Consumption</t>
  </si>
  <si>
    <t>kwh</t>
  </si>
  <si>
    <t>Sector-Wise Details</t>
  </si>
  <si>
    <t>S.No</t>
  </si>
  <si>
    <t>Name of the Sector</t>
  </si>
  <si>
    <t>Form in which the details to be furnished</t>
  </si>
  <si>
    <t>a</t>
  </si>
  <si>
    <t>Aluminium</t>
  </si>
  <si>
    <t>Refinery/Smelter</t>
  </si>
  <si>
    <r>
      <t>Sa</t>
    </r>
    <r>
      <rPr>
        <vertAlign val="subscript"/>
        <sz val="11"/>
        <color indexed="8"/>
        <rFont val="Arial"/>
        <family val="2"/>
      </rPr>
      <t>1</t>
    </r>
  </si>
  <si>
    <t>Cold Rolling Sheet</t>
  </si>
  <si>
    <r>
      <t>Sa</t>
    </r>
    <r>
      <rPr>
        <vertAlign val="subscript"/>
        <sz val="11"/>
        <color indexed="8"/>
        <rFont val="Arial"/>
        <family val="2"/>
      </rPr>
      <t>2</t>
    </r>
  </si>
  <si>
    <t>b</t>
  </si>
  <si>
    <t>Cement</t>
  </si>
  <si>
    <t>Sb</t>
  </si>
  <si>
    <t>c</t>
  </si>
  <si>
    <t>Chlor-Alkali</t>
  </si>
  <si>
    <t>Sc</t>
  </si>
  <si>
    <t>d</t>
  </si>
  <si>
    <t>Fertilizer</t>
  </si>
  <si>
    <t>Sd</t>
  </si>
  <si>
    <t>e</t>
  </si>
  <si>
    <t>Iron and Steel</t>
  </si>
  <si>
    <t>Integrated Steel</t>
  </si>
  <si>
    <r>
      <t>Se</t>
    </r>
    <r>
      <rPr>
        <vertAlign val="subscript"/>
        <sz val="11"/>
        <color indexed="8"/>
        <rFont val="Arial"/>
        <family val="2"/>
      </rPr>
      <t>1</t>
    </r>
  </si>
  <si>
    <t>Sponge Iron</t>
  </si>
  <si>
    <r>
      <t>Se</t>
    </r>
    <r>
      <rPr>
        <vertAlign val="subscript"/>
        <sz val="11"/>
        <color indexed="8"/>
        <rFont val="Arial"/>
        <family val="2"/>
      </rPr>
      <t>2</t>
    </r>
  </si>
  <si>
    <t>f</t>
  </si>
  <si>
    <t>Pulp and Paper</t>
  </si>
  <si>
    <t>Sf</t>
  </si>
  <si>
    <t>g</t>
  </si>
  <si>
    <t>Textile</t>
  </si>
  <si>
    <t>Composite</t>
  </si>
  <si>
    <r>
      <t>Sg</t>
    </r>
    <r>
      <rPr>
        <vertAlign val="subscript"/>
        <sz val="11"/>
        <color indexed="8"/>
        <rFont val="Arial"/>
        <family val="2"/>
      </rPr>
      <t>1</t>
    </r>
  </si>
  <si>
    <t>Fiber</t>
  </si>
  <si>
    <r>
      <t>Sg</t>
    </r>
    <r>
      <rPr>
        <vertAlign val="subscript"/>
        <sz val="11"/>
        <color indexed="8"/>
        <rFont val="Arial"/>
        <family val="2"/>
      </rPr>
      <t>2</t>
    </r>
  </si>
  <si>
    <t>Spinning</t>
  </si>
  <si>
    <r>
      <t>Sg</t>
    </r>
    <r>
      <rPr>
        <vertAlign val="subscript"/>
        <sz val="11"/>
        <color indexed="8"/>
        <rFont val="Arial"/>
        <family val="2"/>
      </rPr>
      <t>3</t>
    </r>
  </si>
  <si>
    <t>Processing</t>
  </si>
  <si>
    <r>
      <t>Sg</t>
    </r>
    <r>
      <rPr>
        <vertAlign val="subscript"/>
        <sz val="11"/>
        <color indexed="8"/>
        <rFont val="Arial"/>
        <family val="2"/>
      </rPr>
      <t>4</t>
    </r>
  </si>
  <si>
    <t>h</t>
  </si>
  <si>
    <t>Thermal Power Plant</t>
  </si>
  <si>
    <t>Sh</t>
  </si>
  <si>
    <t>i</t>
  </si>
  <si>
    <t>Si</t>
  </si>
  <si>
    <t>j</t>
  </si>
  <si>
    <t>Discoms</t>
  </si>
  <si>
    <t>Sj</t>
  </si>
  <si>
    <t>k</t>
  </si>
  <si>
    <t>Zonal Railways</t>
  </si>
  <si>
    <r>
      <t>Sk</t>
    </r>
    <r>
      <rPr>
        <vertAlign val="subscript"/>
        <sz val="11"/>
        <color indexed="8"/>
        <rFont val="Arial"/>
        <family val="2"/>
      </rPr>
      <t>1</t>
    </r>
  </si>
  <si>
    <t>Workshops</t>
  </si>
  <si>
    <r>
      <t>Sk</t>
    </r>
    <r>
      <rPr>
        <vertAlign val="subscript"/>
        <sz val="11"/>
        <color indexed="8"/>
        <rFont val="Arial"/>
        <family val="2"/>
      </rPr>
      <t>2</t>
    </r>
  </si>
  <si>
    <t>l</t>
  </si>
  <si>
    <t>Buildings</t>
  </si>
  <si>
    <t>Sl</t>
  </si>
  <si>
    <t>Petro-Chemicals</t>
  </si>
  <si>
    <t>Sm</t>
  </si>
  <si>
    <t xml:space="preserve">I/we undertake that the information supplied in the Form 1 and pro- forma is accurate to the best of my knowledge and the data furnished in Form 1 has been adhered  to the data given in the concerned pro forma. </t>
  </si>
  <si>
    <t>Authorised Signatory and Seal</t>
  </si>
  <si>
    <t>Signature:-</t>
  </si>
  <si>
    <t xml:space="preserve">Name of Energy Manager: </t>
  </si>
  <si>
    <t>Name of Authorised Signatory</t>
  </si>
  <si>
    <t>Registration Number:</t>
  </si>
  <si>
    <t>Name of the Designated Consumer:</t>
  </si>
  <si>
    <t>Full Address:-</t>
  </si>
  <si>
    <t>Seal</t>
  </si>
  <si>
    <t>Covered Parking Area</t>
  </si>
  <si>
    <t xml:space="preserve">Specific Energy Consumption </t>
  </si>
  <si>
    <t>Specific Energy Consumption (Without Normalization)</t>
  </si>
  <si>
    <t xml:space="preserve"> Kg</t>
  </si>
  <si>
    <t>Total energy conumption through LPG</t>
  </si>
  <si>
    <t>GCV of NG</t>
  </si>
  <si>
    <t>Kcal/kg</t>
  </si>
  <si>
    <t>Total energy consumption through NG</t>
  </si>
  <si>
    <t>Total energy consumption in Kitchen</t>
  </si>
  <si>
    <t>Name of the Commercial Unit</t>
  </si>
  <si>
    <t>Kcal</t>
  </si>
  <si>
    <t>Total built up Area excluding covered Parking area</t>
  </si>
  <si>
    <t>1000 m2</t>
  </si>
  <si>
    <t>Dining area</t>
  </si>
  <si>
    <t>A.1</t>
  </si>
  <si>
    <t>A.2</t>
  </si>
  <si>
    <t>A.3</t>
  </si>
  <si>
    <t>A.4</t>
  </si>
  <si>
    <t>B.1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</si>
  <si>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</si>
  <si>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</si>
  <si>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</si>
  <si>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</si>
  <si>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</si>
  <si>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</si>
  <si>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</si>
  <si>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</si>
  <si>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</si>
  <si>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</si>
  <si>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</si>
  <si>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</si>
  <si>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D.1</t>
  </si>
  <si>
    <t>D.2</t>
  </si>
  <si>
    <t>D.3</t>
  </si>
  <si>
    <t>D.4</t>
  </si>
  <si>
    <t>D.5</t>
  </si>
  <si>
    <t>D.6</t>
  </si>
  <si>
    <t>D.7</t>
  </si>
  <si>
    <t>E.2</t>
  </si>
  <si>
    <t>H.1.1</t>
  </si>
  <si>
    <t>H.2.1</t>
  </si>
  <si>
    <t>H.3.1</t>
  </si>
  <si>
    <t>H.4.1</t>
  </si>
  <si>
    <t>H.5</t>
  </si>
  <si>
    <t>H.5.1</t>
  </si>
  <si>
    <t>I.1.1</t>
  </si>
  <si>
    <t>I.1.2</t>
  </si>
  <si>
    <t>I.1.3</t>
  </si>
  <si>
    <t>J.1.1</t>
  </si>
  <si>
    <t>J.2.1</t>
  </si>
  <si>
    <t>J.3</t>
  </si>
  <si>
    <t>J.3.1</t>
  </si>
  <si>
    <t>K.1.1.1</t>
  </si>
  <si>
    <t>K.1.1.2</t>
  </si>
  <si>
    <t>K.1.2</t>
  </si>
  <si>
    <t>K.1.2.1</t>
  </si>
  <si>
    <t>K.1.2.2</t>
  </si>
  <si>
    <t>K.1.3</t>
  </si>
  <si>
    <t>K.1.3.1</t>
  </si>
  <si>
    <t>K.1.3.2</t>
  </si>
  <si>
    <t>K.1.4</t>
  </si>
  <si>
    <t>K.1.4.1</t>
  </si>
  <si>
    <t>K.1.4.2</t>
  </si>
  <si>
    <t>K.1.4.3</t>
  </si>
  <si>
    <t>K.1.5</t>
  </si>
  <si>
    <t>K.1.5.1</t>
  </si>
  <si>
    <t>K.1.5.2</t>
  </si>
  <si>
    <t>K.1.6</t>
  </si>
  <si>
    <t>K.1.6.1</t>
  </si>
  <si>
    <t>K.1.6.2</t>
  </si>
  <si>
    <t>K.1.1</t>
  </si>
  <si>
    <t>K.2.1</t>
  </si>
  <si>
    <t>K.2.1.1</t>
  </si>
  <si>
    <t>K.2.1.2</t>
  </si>
  <si>
    <t>K.2.2</t>
  </si>
  <si>
    <t>K.2.2.1</t>
  </si>
  <si>
    <t>K.2.2.2</t>
  </si>
  <si>
    <t>K.2.2.3</t>
  </si>
  <si>
    <t>L.1</t>
  </si>
  <si>
    <t>M.1</t>
  </si>
  <si>
    <t>M.2</t>
  </si>
  <si>
    <t>M.3</t>
  </si>
  <si>
    <t>M.4</t>
  </si>
  <si>
    <t>M.5</t>
  </si>
  <si>
    <t>N.1</t>
  </si>
  <si>
    <t>N.2</t>
  </si>
  <si>
    <t>N.3</t>
  </si>
  <si>
    <t>N.4</t>
  </si>
  <si>
    <t>N.5</t>
  </si>
  <si>
    <t>N.6</t>
  </si>
  <si>
    <t>S</t>
  </si>
  <si>
    <r>
      <t>TOE/1000 m</t>
    </r>
    <r>
      <rPr>
        <sz val="12"/>
        <color theme="1"/>
        <rFont val="Calibri"/>
        <family val="2"/>
      </rPr>
      <t>²</t>
    </r>
  </si>
  <si>
    <t>please provide the details of Number  of Storeys</t>
  </si>
  <si>
    <t>please provide the details of Climate Zone*</t>
  </si>
  <si>
    <t>Please provide the details of Air-conditioned area*</t>
  </si>
  <si>
    <t>Please provide the details of Non-Airconditioned area*</t>
  </si>
  <si>
    <t>Please provide the details of Gross Floor area*</t>
  </si>
  <si>
    <t>Please provide the details of Covered Parking area</t>
  </si>
  <si>
    <t>Please provide the details of No of personnel per shift (A,B,C)</t>
  </si>
  <si>
    <t>Please provide the details of No of personnel per shift (Main)</t>
  </si>
  <si>
    <t>Please provide the details of External wall thickness</t>
  </si>
  <si>
    <t>Please provide the details of External fenetration area in North</t>
  </si>
  <si>
    <t>Please provide the details of External fenetration area in South</t>
  </si>
  <si>
    <t>Please provide the details of External fenetration area in East</t>
  </si>
  <si>
    <t>Please provide the details of External fenetration area in West</t>
  </si>
  <si>
    <t>Please provide the details of Single glazed/ double glazed/ triple glazed?</t>
  </si>
  <si>
    <t>Please provide the details of U value</t>
  </si>
  <si>
    <t>Please provide the details of SHGC</t>
  </si>
  <si>
    <t>Please provide the details of VLT</t>
  </si>
  <si>
    <t>Please provide the details of External Shaded fenestration area in North</t>
  </si>
  <si>
    <t>Please provide the details of External Shaded fenestration area in South</t>
  </si>
  <si>
    <t>Please provide the details of Roof area</t>
  </si>
  <si>
    <t>Please provide the details of Roof thickness</t>
  </si>
  <si>
    <t>Please provide the details of Site orientation</t>
  </si>
  <si>
    <t>Please provide the details of Total Number of Guest rooms*</t>
  </si>
  <si>
    <t>Please provide the details of Total number of Guest rooms per Floor*</t>
  </si>
  <si>
    <t>Please provide the details of Yearly Occupancy rate</t>
  </si>
  <si>
    <t>Please provide the details of Number of occupied rooms per month</t>
  </si>
  <si>
    <t>Please provide the details of Average room size*</t>
  </si>
  <si>
    <t>Please provide the details of Average Total connected Load (TCL) per room</t>
  </si>
  <si>
    <t>Please provide the details of Total electricity consumption*</t>
  </si>
  <si>
    <t>Please provide the details of Total floor area of Guest Rooms</t>
  </si>
  <si>
    <t>Please provide the details of Monthly Occupancy Rate</t>
  </si>
  <si>
    <t>Please provide the details of TCL of Total Guest Room</t>
  </si>
  <si>
    <t>Please provide the details of Total Electricity consumption/room</t>
  </si>
  <si>
    <t>Please provide the details of Electricity consumption/m2 (EPI GR)</t>
  </si>
  <si>
    <t xml:space="preserve">Please provide the details of Number of Facilities </t>
  </si>
  <si>
    <t>Please provide the details of Number of Kitchen</t>
  </si>
  <si>
    <t>Please provide the details of Floor area of Facilities</t>
  </si>
  <si>
    <t>Please provide the details of Average guests per month</t>
  </si>
  <si>
    <t>Please provide the details of PNG consumption</t>
  </si>
  <si>
    <t>Please provide the details of LPG consmuption</t>
  </si>
  <si>
    <t>Please provide the details of Total connected Load (TCL) of Facilities</t>
  </si>
  <si>
    <t>Please provide the details of Total electricity consumption of dinning facilities including kitchen</t>
  </si>
  <si>
    <t>Please provide the details of Total Electricity Consumption/m2 (EPI DF)</t>
  </si>
  <si>
    <t>Please provide the details of Total Thermal Energy Consumption of dining facilities</t>
  </si>
  <si>
    <t>Please provide the details of Number of Hall</t>
  </si>
  <si>
    <t>Please provide the details of Capacity of Hall</t>
  </si>
  <si>
    <t>Please provide the details of Average person per month</t>
  </si>
  <si>
    <t>Please provide the details of Total connected Load (TCL) of Meeting Halls</t>
  </si>
  <si>
    <t>Please provide the details of Electricity consumption of Lighting</t>
  </si>
  <si>
    <t>Please provide the details of Electricity consumption for Air conditioning</t>
  </si>
  <si>
    <t>Please provide the details of Total electricity consumption of Meeting Halls</t>
  </si>
  <si>
    <t>Please provide the details of Electricity Consumption of AC per m2</t>
  </si>
  <si>
    <t>Please provide the details of Total Electricity Consumption/m2 (EPI MH)</t>
  </si>
  <si>
    <t>Please provide the details of Floor area of facilities</t>
  </si>
  <si>
    <t>Please provide the details of Average guest per month</t>
  </si>
  <si>
    <t>Please provide the details of Total electricity consumption of facilities</t>
  </si>
  <si>
    <t>Please provide the details of Total Electricity Consumption/m2 (EPI RF)</t>
  </si>
  <si>
    <t>Please provide the details of Total electricity consumption of common areas</t>
  </si>
  <si>
    <t>Please provide the details of Total Electricity Consumption/m2 (EPI CA)</t>
  </si>
  <si>
    <t>Please provide the details of Rated capacity</t>
  </si>
  <si>
    <t>Please provide the details of Average water consumption per month</t>
  </si>
  <si>
    <t xml:space="preserve">Please provide the details of Annual water consumption </t>
  </si>
  <si>
    <t xml:space="preserve">Please provide the details of Total energy consumption </t>
  </si>
  <si>
    <t>Please provide the details of Total Lighting load</t>
  </si>
  <si>
    <t>Please provide the details of Total Lighting consumption</t>
  </si>
  <si>
    <t>Please provide the details of Street Length</t>
  </si>
  <si>
    <t>Please provide the details of Total Street Light</t>
  </si>
  <si>
    <t>Please provide the details of No of Lifts</t>
  </si>
  <si>
    <t>Please provide the details of Total Connected Load of Lifts</t>
  </si>
  <si>
    <t>Please provide the details of No of Operations</t>
  </si>
  <si>
    <t>Please provide the details of No of Washing Machine</t>
  </si>
  <si>
    <t>Please provide the details of No of Dryers</t>
  </si>
  <si>
    <t xml:space="preserve">Please provide the details of Washed Clothes </t>
  </si>
  <si>
    <t>Please provide the details of Total Connected Load Washing Machine and Dryers</t>
  </si>
  <si>
    <t>Please provide the details of Pump Capacity</t>
  </si>
  <si>
    <t>Please provide the details of Water Flow</t>
  </si>
  <si>
    <t>Please provide the details of Inlet Temp</t>
  </si>
  <si>
    <t>Please provide the details of Outet Temp</t>
  </si>
  <si>
    <t>Please provide the details of Date of commissioning</t>
  </si>
  <si>
    <t>Please provide the details of Capacity</t>
  </si>
  <si>
    <t>Please provide the details of Total Connected Load</t>
  </si>
  <si>
    <t>Please provide the details of Total Energy Consumption</t>
  </si>
  <si>
    <t>Please provide the details of Type</t>
  </si>
  <si>
    <t>Please provide the details of Rated Capacity</t>
  </si>
  <si>
    <t xml:space="preserve">Please provide the details of Total Steam Generation </t>
  </si>
  <si>
    <t>Please provide the details of Running hours</t>
  </si>
  <si>
    <t>Please provide the details of Type of Fuel - 1 Name : Consumption</t>
  </si>
  <si>
    <t>Please provide the details of GCV of any Fuel -1</t>
  </si>
  <si>
    <t>Please provide the details of Type of Fuel - 2 Name : Consumption</t>
  </si>
  <si>
    <t>Please provide the details of GCV of any Fuel -2</t>
  </si>
  <si>
    <t>Please provide the details of Type of Fuel - 3 Name : Consumption</t>
  </si>
  <si>
    <t>Please provide the details of GCV of any Fuel -3</t>
  </si>
  <si>
    <t>Please provide the details of Feed water Temperature</t>
  </si>
  <si>
    <t>Please provide the details of Operating Efficiency</t>
  </si>
  <si>
    <t>Please provide the details of SH Steam outlet Pressure (Operating)</t>
  </si>
  <si>
    <t>Please provide the details of SH Steam outlet Temperature (Operating)</t>
  </si>
  <si>
    <t>Please provide the details of SH Steam Enthalpy (Operating)</t>
  </si>
  <si>
    <t>Please provide the details of Design Efficiency</t>
  </si>
  <si>
    <t>Please provide the details of Operating Capacity</t>
  </si>
  <si>
    <t>Please provide the details of Specific Energy Consumption</t>
  </si>
  <si>
    <t>Please provide the details ofSH Steam outlet Temperature (Operating)</t>
  </si>
  <si>
    <t>Please provide the details of Refrigerant Type</t>
  </si>
  <si>
    <t xml:space="preserve"> Please provide the details of Design Specific power consunsumption</t>
  </si>
  <si>
    <t>Please provide the details of Running Hours</t>
  </si>
  <si>
    <t>Please provide the details of Number of AHU Connected</t>
  </si>
  <si>
    <t>Please provide the details of Wt. Avg of Chilled Flow water per Hour</t>
  </si>
  <si>
    <t>Please provide the details of Chilled water pump consumption</t>
  </si>
  <si>
    <t>Please provide the details of Average Chilled water leaving temperature</t>
  </si>
  <si>
    <t>Please provide the details of Average Chilled water entering temperature</t>
  </si>
  <si>
    <t>Please provide the details of Average Refrigerant Temperature in evaporator</t>
  </si>
  <si>
    <t>Please provide the details of Average Evaporator approach</t>
  </si>
  <si>
    <t>Please provide the details of Average Refrigerant Temperature in condensor</t>
  </si>
  <si>
    <t>Please provide the details of Average condensor approach</t>
  </si>
  <si>
    <t>Please provide the details of Average condensor water leaving temperature</t>
  </si>
  <si>
    <t>Please provide the details of Average condensor water entering temperature</t>
  </si>
  <si>
    <t>Please provide the details of Condensor water pump consumption</t>
  </si>
  <si>
    <t xml:space="preserve">Please provide the details of Chiller power consumption </t>
  </si>
  <si>
    <t>Please provide the details of COP of the system</t>
  </si>
  <si>
    <t>Please provide the details of Running capacity</t>
  </si>
  <si>
    <t>Please provide the details of Operating Specific power consumption</t>
  </si>
  <si>
    <t>Please provide the details of Design Specific power consunsumption</t>
  </si>
  <si>
    <t>Please provide the details of Water Inlet Temperature</t>
  </si>
  <si>
    <t>Please provide the details of Water Outlet Temperature</t>
  </si>
  <si>
    <t>Please provide the details of Dry Bulb Temperature</t>
  </si>
  <si>
    <t>Please provide the details of Wet Bulb Temperature</t>
  </si>
  <si>
    <t>Please provide the details of Range</t>
  </si>
  <si>
    <t>Please provide the details of Approach</t>
  </si>
  <si>
    <t>Please provide the details of Effectiveness</t>
  </si>
  <si>
    <t>Please provide the details of Electricity Consumption*</t>
  </si>
  <si>
    <t xml:space="preserve">Please provide the details of Electricity through Grid / Other </t>
  </si>
  <si>
    <t>Please provide the details of Purchased Electricity from grid (SEB)</t>
  </si>
  <si>
    <t>Please provide the details of Renewable Electricity (Through Wheeling)</t>
  </si>
  <si>
    <t xml:space="preserve">Please provide the details of Quantum of Renewable Energy Certificates (REC) obtained as a Renewal Energy Generator (Solar &amp; Non-Solar) </t>
  </si>
  <si>
    <t>Please provide the details of Quantum of Energy sold under preferential tariff</t>
  </si>
  <si>
    <t>Please provide the details of Total Connected Load of Unit</t>
  </si>
  <si>
    <t>Please provide the details of Contract Demand with utility</t>
  </si>
  <si>
    <t>Please provide the details of Grid Heat Rate</t>
  </si>
  <si>
    <t>Please provide the details of Total Electricity  Purchased from grid/ Other</t>
  </si>
  <si>
    <t>Please provide the details of total thermal Energy from Grid</t>
  </si>
  <si>
    <t>Please provide the details of Installed Capacity</t>
  </si>
  <si>
    <t>Please provide the details of Annual generation</t>
  </si>
  <si>
    <t>Please provide the details of Annual Fuel Consumption</t>
  </si>
  <si>
    <t>Please provide the details of Average density of fuel</t>
  </si>
  <si>
    <t>Please provide the details of Plant Load Factor (PLF)</t>
  </si>
  <si>
    <t>Please provide the details of Auxiliary Power Consumption</t>
  </si>
  <si>
    <t>Please provide the details of Designed Gross Heat Rate of DG Set</t>
  </si>
  <si>
    <t>Please provide the details of Operating Heat Rate</t>
  </si>
  <si>
    <t>Please provide the details of Designed Gross Heat Rate of GG Set/GT</t>
  </si>
  <si>
    <t>Please provide the details of No of Panels</t>
  </si>
  <si>
    <t>Please provide the details of Transformer Capacity</t>
  </si>
  <si>
    <t>Please provide the details of Total own generation</t>
  </si>
  <si>
    <t>Please provide the details of Total electrical consumption including generation</t>
  </si>
  <si>
    <t>Please provide the details of Landed Cost of fuel (Last purchase)</t>
  </si>
  <si>
    <t>Please provide the details of Gross calorific value</t>
  </si>
  <si>
    <t>Please provide the details of Quantity purchased</t>
  </si>
  <si>
    <t xml:space="preserve">Please provide the details of Average Density </t>
  </si>
  <si>
    <t xml:space="preserve">Please provide the details of Quantity used for heating </t>
  </si>
  <si>
    <t>Please provide the details of Quantity used for power generation (DG Set)</t>
  </si>
  <si>
    <t>Please provide the details of Total F. Oil Consumption as fuel</t>
  </si>
  <si>
    <t>Please provide the details of Thermal Energy Used in Power Generation (DG Set)</t>
  </si>
  <si>
    <t>Please provide the details of Thermal Energy Used in Heating</t>
  </si>
  <si>
    <t xml:space="preserve">Please provide the details of Quantity purchased </t>
  </si>
  <si>
    <t>Please provide the details of Quantity used for  heating</t>
  </si>
  <si>
    <t>Please provide the details of Total LSHS Consumption as fuel</t>
  </si>
  <si>
    <t>Please provide the details of Quantity used for heating</t>
  </si>
  <si>
    <t>Please provide the details of Total HSHS Consumption as fuel</t>
  </si>
  <si>
    <t>Please provide the details of Average Density</t>
  </si>
  <si>
    <t>Please provide the details of Quantity used for maintenance/ material handling / Transportation (Raw material handling , Loco, etc)</t>
  </si>
  <si>
    <t>Please provide the details of Total HSD Consumption as fuel</t>
  </si>
  <si>
    <t>Please provide the details of Quantity used for maintenance/ material handling / Transportation (Raw material handling ,etc)</t>
  </si>
  <si>
    <t>Please provide the details of Total Liquid waste Consumption as fuel</t>
  </si>
  <si>
    <t>Please provide the details of Total Liquid Energy Used in Power Generation (DG Set)</t>
  </si>
  <si>
    <t>Please provide the details of Total Liquid Energy Used in Process</t>
  </si>
  <si>
    <t xml:space="preserve">Please provide the details of Gross calorific value </t>
  </si>
  <si>
    <t>Please provide the details of Quantity used for power generation</t>
  </si>
  <si>
    <t>Please provide the details of Quantity used for transportation, if any</t>
  </si>
  <si>
    <t>Please provide the details of Quantity used for process heating</t>
  </si>
  <si>
    <t>Please provide the details of Quantity used for food preparation in Kitchen</t>
  </si>
  <si>
    <t>Please provide the details of Total NG Consumption as fuel</t>
  </si>
  <si>
    <t>Please provide the details of Thermal Energy Used in Power Generation</t>
  </si>
  <si>
    <t>Please provide the details of Thermal Energy Used in Process</t>
  </si>
  <si>
    <t>Please provide the details of Thermal Energy Used for food preparation in kitchen</t>
  </si>
  <si>
    <t>Please provide the details of Total LPG Consumption as fuel</t>
  </si>
  <si>
    <t>Please provide the details of Total Gaseous Energy Used in Power Generation</t>
  </si>
  <si>
    <t>Please provide the details of Total Gaseous Energy Used in Process</t>
  </si>
  <si>
    <t>Please provide the details of Total Gaseous Energy Used for food preparation in kitchen</t>
  </si>
  <si>
    <t xml:space="preserve"> Please provide the details of Total Thermal Energy Used in Power Generation</t>
  </si>
  <si>
    <t xml:space="preserve"> Please provide the details of Total Thermal Energy Used in Process</t>
  </si>
  <si>
    <t xml:space="preserve">Please provide the details of Total Thermal Energy Input through all Fuels </t>
  </si>
  <si>
    <t>Please provide the details of Total Thermal Energy Input through all Fuels excluding food preparation</t>
  </si>
  <si>
    <t>Please provide the details of Total Electrical consumption from Grid</t>
  </si>
  <si>
    <t>Please provide the details of Gross Heat Rate of DG Set</t>
  </si>
  <si>
    <t>Please provide the details of Gross Heat Rate of GG /GT</t>
  </si>
  <si>
    <t>Please provide the details of Weighted Heat Rate</t>
  </si>
  <si>
    <t>Please provide the details of Electrical Energy Consumed due to construction /commissioning of Equipment</t>
  </si>
  <si>
    <t>Please provide the details of Thermal Energy Consumed due to construction/commissioning of Equipment</t>
  </si>
  <si>
    <t>Please provide the details of Additional Equipment/Construction installation after baseline year due to Environmental Concern- Electrical Energy Consumption</t>
  </si>
  <si>
    <t>Please provide the details of Additional Equipment/Construction installation after baseline year due to Environmental Concern- Thermal Energy Consumption</t>
  </si>
  <si>
    <t>Please provide the details of Equivalent Electrical energy from thermal energy</t>
  </si>
  <si>
    <t>Please provide the details of Total Electrical input</t>
  </si>
  <si>
    <t xml:space="preserve">Please provide the details of Total Electrical consumption </t>
  </si>
  <si>
    <t>Please provide the details of Total Built up area</t>
  </si>
  <si>
    <t>Please provide the details of Gate to Gate EPI with Kitchen</t>
  </si>
  <si>
    <t xml:space="preserve">Please provide the details of material used for Mass wall (external) </t>
  </si>
  <si>
    <t>Please provide the details of Boiler 1* (Hot water generator)</t>
  </si>
  <si>
    <t>Please provide the details of Boiler 2 (Hot water generator)</t>
  </si>
  <si>
    <t>Please provide the details of Total Energy Consumption without kitchen (in TOE)</t>
  </si>
  <si>
    <t>Please provide the details of Total Energy Consumption with kitchen (in TOE)</t>
  </si>
  <si>
    <t>Please provide the details of Total Energy Consumption without Kitchen ( in million kcal)</t>
  </si>
  <si>
    <t>Please provide the details of Total Energy Consumption with Kitchen ( in million kcal)</t>
  </si>
  <si>
    <t xml:space="preserve">Please provide the details of GCV of NG </t>
  </si>
  <si>
    <t>Please provide the details of Liquid Waste (pl. specify and refer CPCB guidelines)*</t>
  </si>
  <si>
    <t>Please provide the details of Grid Connected (weather grid connected or not)</t>
  </si>
  <si>
    <t>Please provide the details of Renewable Energy generator as approved by MNRE</t>
  </si>
  <si>
    <t>Please provide the details of Renewable Purchase obligation of Unit(RPO) (Solar &amp; Non-Solar) ( total in %)</t>
  </si>
  <si>
    <t>Please provide the details of Renewable Purchase obligation of Unit (RPO) (Solar &amp; Non-Solar) (total in kWh)</t>
  </si>
  <si>
    <t>Please provide the details of Renewable Purchase obligation of Unit (RPO) (Solar &amp; Non-Solar) (total in MW)</t>
  </si>
  <si>
    <t>INSTRUCTION FOR FILLING UP THE FORM-SI &amp; KEEPING RECORDS AND INFORMATION FOR VERIFICATION PROCESS</t>
  </si>
  <si>
    <t>weather it is stand alone or part of a complex building</t>
  </si>
  <si>
    <t xml:space="preserve">please provide the details of Building Status </t>
  </si>
  <si>
    <t xml:space="preserve">please provide the details of Building Class </t>
  </si>
  <si>
    <t>what is the star rating of the building</t>
  </si>
  <si>
    <t>either tropical, tropical wet, tropical dry etc.</t>
  </si>
  <si>
    <t>including carpet area plus the thickness of outer walls and the balcony</t>
  </si>
  <si>
    <t xml:space="preserve">please provide the details of Total Built up area </t>
  </si>
  <si>
    <t xml:space="preserve">Please provide the details of Public area  </t>
  </si>
  <si>
    <t xml:space="preserve">Please provide the details of Service area </t>
  </si>
  <si>
    <t>Please provide the details of External opaque wall area</t>
  </si>
  <si>
    <t>Please provide the details of  External Shaded fenestration area in East</t>
  </si>
  <si>
    <t>Please provide the details of  External Shaded fenestration area in West</t>
  </si>
  <si>
    <t>Please provide the details of  Automated Shading</t>
  </si>
  <si>
    <t>Please provide the details of  Insultation in roof?</t>
  </si>
  <si>
    <t>Please provide the details of  Reflective coating over the roof</t>
  </si>
  <si>
    <t>area of glazed surface in m2</t>
  </si>
  <si>
    <t>percentage of solar heat gain coefficient</t>
  </si>
  <si>
    <t>percentage of visual light transmittance</t>
  </si>
  <si>
    <t>consider Projection Factor (H/V)&gt;= 0.4</t>
  </si>
  <si>
    <t>weather site is north/south/east/west oriented</t>
  </si>
  <si>
    <t>PNG - piped natural gas</t>
  </si>
  <si>
    <t>LPG - liquified petroleum gas</t>
  </si>
  <si>
    <t>GCV - Gross calorific value</t>
  </si>
  <si>
    <t>Please provide the details of GCV of PNG in kcal/m3</t>
  </si>
  <si>
    <t>Please provide the details of GCV of LPG in kcal/kg</t>
  </si>
  <si>
    <t xml:space="preserve">Please provide the details of Total Floor area of Meeting Halls </t>
  </si>
  <si>
    <t>which includes Meeting Halls and Hall Lobby</t>
  </si>
  <si>
    <t xml:space="preserve">Please provide the details of Electricity consumption for Air conditioning </t>
  </si>
  <si>
    <t xml:space="preserve"> either Heating or cooling</t>
  </si>
  <si>
    <t>(either Theatre, Gym, Spa, Club, Shops, Indoor games facilities etc)</t>
  </si>
  <si>
    <t>Please provide the details of number of facilities Use by non guest</t>
  </si>
  <si>
    <t>in kWh</t>
  </si>
  <si>
    <t>(which includes Lobby, Reception, Stairs, Offices, Covered Parking, Others)</t>
  </si>
  <si>
    <t xml:space="preserve">Please provide the details of Floor area of common Areas 1 </t>
  </si>
  <si>
    <t xml:space="preserve">Please provide the details of Floor area of common Service Areas 2 </t>
  </si>
  <si>
    <t>(which includes Covered Pumping Station, Chillers, DG/GG, Loundary, Others)</t>
  </si>
  <si>
    <t xml:space="preserve">Please provide the details of Electricity consumption of Lighting </t>
  </si>
  <si>
    <t>(approx calculation should be - total load*16 hrs*365)</t>
  </si>
  <si>
    <t xml:space="preserve">Please provide the details of Type of Lifts </t>
  </si>
  <si>
    <t>(either Service lift or Passenger lift)</t>
  </si>
  <si>
    <t>pump capapcity =  24*365 X 60% VFD running , VFD = variable frequency drives</t>
  </si>
  <si>
    <t xml:space="preserve">Please provide the details of Chiller 2 </t>
  </si>
  <si>
    <t>(standby)</t>
  </si>
  <si>
    <t xml:space="preserve">            (standby)</t>
  </si>
  <si>
    <t xml:space="preserve">Please provide the details of Chiller 3 </t>
  </si>
  <si>
    <t xml:space="preserve">Please provide the details of the Type of cooling tower </t>
  </si>
  <si>
    <t>(Mechancial draught)</t>
  </si>
  <si>
    <t>Areas including lobby, reception, public gathering etc.</t>
  </si>
  <si>
    <t>Areas including laundry, kitchen, engineering dept etc.</t>
  </si>
  <si>
    <t>Please provide the details of the Type of boiler</t>
  </si>
  <si>
    <t>Please provide the details of  theType of boiler</t>
  </si>
  <si>
    <t>A2.10</t>
  </si>
  <si>
    <t>A2.11</t>
  </si>
  <si>
    <t>Please provide the details of Kitchen Area</t>
  </si>
  <si>
    <t>Please provide the details of Storage Area</t>
  </si>
  <si>
    <t>site survey/ personal interview</t>
  </si>
  <si>
    <t>interview with facilitator</t>
  </si>
  <si>
    <t>Building plans</t>
  </si>
  <si>
    <t>Interview with Facilitator manager</t>
  </si>
  <si>
    <t>Certificate from facilitator manager</t>
  </si>
  <si>
    <t>To be tested with instrument/laboratory</t>
  </si>
  <si>
    <t xml:space="preserve"> To be tested with instrument/laboratory</t>
  </si>
  <si>
    <t xml:space="preserve"> Interview with building facilitator</t>
  </si>
  <si>
    <t>To be calculated with building plans</t>
  </si>
  <si>
    <t xml:space="preserve"> To be calculated with building plans</t>
  </si>
  <si>
    <t xml:space="preserve"> Building plans </t>
  </si>
  <si>
    <t xml:space="preserve"> Building plans</t>
  </si>
  <si>
    <t xml:space="preserve"> Interviews with building facilitator </t>
  </si>
  <si>
    <t xml:space="preserve">Building plans                                      </t>
  </si>
  <si>
    <t xml:space="preserve">Building plans                                        </t>
  </si>
  <si>
    <t>ECBC 2017 as reference, NBC 2016 as reference</t>
  </si>
  <si>
    <t xml:space="preserve">Estimate the thickness through building plans and make assumption </t>
  </si>
  <si>
    <t>Building Plans</t>
  </si>
  <si>
    <t>Log sheet of Building</t>
  </si>
  <si>
    <t>Log sheet of the building</t>
  </si>
  <si>
    <t>Specification sheet of the fuel</t>
  </si>
  <si>
    <t>Log sheet of the building and electricity bills</t>
  </si>
  <si>
    <t>log sheet of Building and electricity bills</t>
  </si>
  <si>
    <t>Electricity bills</t>
  </si>
  <si>
    <t>Building Facilitator</t>
  </si>
  <si>
    <t xml:space="preserve">Specification table </t>
  </si>
  <si>
    <t>Log sheet of the building and operator of the pumping system</t>
  </si>
  <si>
    <t>Building plans and Lift operator</t>
  </si>
  <si>
    <t xml:space="preserve">Building plans </t>
  </si>
  <si>
    <t>Specification sheet of pump</t>
  </si>
  <si>
    <t>Specification sheet of the plant</t>
  </si>
  <si>
    <t xml:space="preserve">Specification sheet </t>
  </si>
  <si>
    <t>Log sheet</t>
  </si>
  <si>
    <t>Boiler 4</t>
  </si>
  <si>
    <t>Non IBR</t>
  </si>
  <si>
    <t>-</t>
  </si>
  <si>
    <t>Steam Generation is captured cummulativly and is mentioned in boiler 1</t>
  </si>
  <si>
    <t>Type of Fuel - 1 HSD : Consumption</t>
  </si>
  <si>
    <t xml:space="preserve">HSD consumption for boilers is cummulative not indivisual. Same is mentioned in total HSD consumption </t>
  </si>
  <si>
    <t>Please provide the details of the Type of Boiler</t>
  </si>
  <si>
    <t>Please provide the details of Type of Fuel - 1 HSD : Consumption</t>
  </si>
  <si>
    <t>D1.5</t>
  </si>
  <si>
    <t>Boiler 5</t>
  </si>
  <si>
    <t>D1.5.1</t>
  </si>
  <si>
    <t>D1.5.2</t>
  </si>
  <si>
    <t>D1.5.3</t>
  </si>
  <si>
    <t>D1.5.4</t>
  </si>
  <si>
    <t>D1.5.5</t>
  </si>
  <si>
    <t>D1.5.6</t>
  </si>
  <si>
    <t>D1.5.7</t>
  </si>
  <si>
    <t>D1.5.8</t>
  </si>
  <si>
    <t>D1.5.9</t>
  </si>
  <si>
    <t>D1.5.10</t>
  </si>
  <si>
    <t>D1.5.11</t>
  </si>
  <si>
    <t>D1.5.12</t>
  </si>
  <si>
    <t>D1.5.13</t>
  </si>
  <si>
    <t>D1.5.14</t>
  </si>
  <si>
    <t>D1.5.15</t>
  </si>
  <si>
    <t>D1.5.16</t>
  </si>
  <si>
    <t>D1.6</t>
  </si>
  <si>
    <t>Boiler 6</t>
  </si>
  <si>
    <t>D1.6.1</t>
  </si>
  <si>
    <t>D1.6.2</t>
  </si>
  <si>
    <t>D1.6.3</t>
  </si>
  <si>
    <t>D1.6.4</t>
  </si>
  <si>
    <t>D1.6.5</t>
  </si>
  <si>
    <t>D1.6.6</t>
  </si>
  <si>
    <t>D1.6.7</t>
  </si>
  <si>
    <t>D1.6.8</t>
  </si>
  <si>
    <t>D1.6.9</t>
  </si>
  <si>
    <t>D1.6.10</t>
  </si>
  <si>
    <t>D1.6.11</t>
  </si>
  <si>
    <t>D1.6.12</t>
  </si>
  <si>
    <t>D1.6.13</t>
  </si>
  <si>
    <t>D1.6.14</t>
  </si>
  <si>
    <t>D1.6.15</t>
  </si>
  <si>
    <t>D1.6.16</t>
  </si>
  <si>
    <t>Stand Alone or Part of complex building</t>
  </si>
  <si>
    <t>Star rating</t>
  </si>
  <si>
    <t>Floor</t>
  </si>
  <si>
    <t xml:space="preserve">fact sheets of projects information </t>
  </si>
  <si>
    <t>Kitchen Area</t>
  </si>
  <si>
    <t>Storage Area</t>
  </si>
  <si>
    <t>2016-17</t>
  </si>
  <si>
    <t>2017-18</t>
  </si>
  <si>
    <t>2018-19</t>
  </si>
  <si>
    <t>2020-21</t>
  </si>
  <si>
    <t>Assessment Year ( 2020-2021)</t>
  </si>
  <si>
    <t>TOE/1000 m2/year</t>
  </si>
  <si>
    <t xml:space="preserve">Total energy consumption through liquid fuel </t>
  </si>
  <si>
    <t>Total energy consumption through gaseous fuel</t>
  </si>
  <si>
    <t>Million Kcal</t>
  </si>
  <si>
    <t>Baseline Year  (Average of year 1 to year 3)</t>
  </si>
  <si>
    <t>J.4</t>
  </si>
  <si>
    <t>Total onsite generation excluding renewable sources</t>
  </si>
  <si>
    <t>Total Built up area including parking area</t>
  </si>
  <si>
    <t xml:space="preserve">Total Electricity Generated </t>
  </si>
  <si>
    <t>Commercial Building notified as Designated Consumers</t>
  </si>
  <si>
    <t>C.1.1</t>
  </si>
  <si>
    <t>C.2.1</t>
  </si>
  <si>
    <t>C.3.1</t>
  </si>
  <si>
    <t>TOE/1000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</si>
</sst>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vertAlign val="superscript"/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000000"/>
      <name val="Calibri Light"/>
      <family val="1"/>
      <scheme val="major"/>
    </font>
    <font>
      <sz val="11"/>
      <color theme="1"/>
      <name val="Arial"/>
      <family val="2"/>
    </font>
    <font>
      <vertAlign val="subscript"/>
      <sz val="11"/>
      <color indexed="8"/>
      <name val="Arial"/>
      <family val="2"/>
    </font>
    <font>
      <b/>
      <sz val="10"/>
      <color rgb="FF00000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9"/>
      <color rgb="FFFF0000"/>
      <name val="Times New Roman"/>
      <family val="1"/>
    </font>
    <font>
      <b/>
      <sz val="9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 tint="-0.1499984740745262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99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6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4" fillId="4" borderId="1" xfId="0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/>
    <xf numFmtId="0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9" borderId="1" xfId="0" applyFont="1" applyFill="1" applyBorder="1"/>
    <xf numFmtId="0" fontId="14" fillId="9" borderId="1" xfId="0" applyFont="1" applyFill="1" applyBorder="1" applyAlignment="1">
      <alignment wrapText="1"/>
    </xf>
    <xf numFmtId="0" fontId="14" fillId="10" borderId="1" xfId="0" applyFont="1" applyFill="1" applyBorder="1" applyAlignment="1">
      <alignment wrapText="1"/>
    </xf>
    <xf numFmtId="0" fontId="14" fillId="12" borderId="1" xfId="0" applyFont="1" applyFill="1" applyBorder="1" applyAlignment="1">
      <alignment wrapText="1"/>
    </xf>
    <xf numFmtId="0" fontId="14" fillId="14" borderId="1" xfId="0" applyFont="1" applyFill="1" applyBorder="1" applyAlignment="1">
      <alignment wrapText="1"/>
    </xf>
    <xf numFmtId="0" fontId="13" fillId="12" borderId="1" xfId="0" applyFont="1" applyFill="1" applyBorder="1" applyAlignment="1">
      <alignment horizontal="center"/>
    </xf>
    <xf numFmtId="0" fontId="14" fillId="12" borderId="1" xfId="0" applyNumberFormat="1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/>
    </xf>
    <xf numFmtId="0" fontId="14" fillId="14" borderId="1" xfId="0" applyNumberFormat="1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/>
    </xf>
    <xf numFmtId="0" fontId="13" fillId="6" borderId="0" xfId="0" applyFont="1" applyFill="1"/>
    <xf numFmtId="0" fontId="14" fillId="11" borderId="1" xfId="0" applyFont="1" applyFill="1" applyBorder="1" applyAlignment="1">
      <alignment wrapText="1"/>
    </xf>
    <xf numFmtId="0" fontId="14" fillId="11" borderId="1" xfId="0" applyNumberFormat="1" applyFont="1" applyFill="1" applyBorder="1" applyAlignment="1">
      <alignment horizontal="center" vertical="center"/>
    </xf>
    <xf numFmtId="0" fontId="14" fillId="16" borderId="1" xfId="0" applyFont="1" applyFill="1" applyBorder="1"/>
    <xf numFmtId="0" fontId="13" fillId="16" borderId="1" xfId="0" applyFont="1" applyFill="1" applyBorder="1" applyAlignment="1" applyProtection="1">
      <alignment horizontal="center" vertical="center" wrapText="1"/>
    </xf>
    <xf numFmtId="1" fontId="14" fillId="16" borderId="1" xfId="0" applyNumberFormat="1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1" xfId="0" applyFont="1" applyBorder="1" applyProtection="1"/>
    <xf numFmtId="0" fontId="5" fillId="0" borderId="1" xfId="0" applyFont="1" applyBorder="1" applyAlignment="1" applyProtection="1">
      <alignment vertical="top" wrapText="1"/>
    </xf>
    <xf numFmtId="0" fontId="0" fillId="0" borderId="0" xfId="0" applyFont="1" applyFill="1" applyAlignment="1" applyProtection="1">
      <alignment vertical="top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0" fillId="0" borderId="0" xfId="0" applyFont="1" applyFill="1" applyBorder="1" applyAlignment="1" applyProtection="1">
      <alignment vertical="top" wrapText="1"/>
    </xf>
    <xf numFmtId="0" fontId="7" fillId="0" borderId="1" xfId="0" applyFont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Protection="1"/>
    <xf numFmtId="0" fontId="0" fillId="0" borderId="0" xfId="0" applyFont="1" applyFill="1" applyBorder="1" applyAlignment="1" applyProtection="1">
      <alignment horizontal="left" vertical="top" wrapText="1"/>
    </xf>
    <xf numFmtId="0" fontId="3" fillId="0" borderId="1" xfId="0" applyFont="1" applyBorder="1" applyProtection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22" fillId="0" borderId="0" xfId="0" applyFont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vertical="center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3" fillId="4" borderId="1" xfId="0" applyFont="1" applyFill="1" applyBorder="1" applyAlignment="1">
      <alignment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4" borderId="16" xfId="0" applyFont="1" applyFill="1" applyBorder="1" applyAlignment="1">
      <alignment vertical="center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4" borderId="16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center"/>
    </xf>
    <xf numFmtId="0" fontId="34" fillId="0" borderId="0" xfId="0" applyFont="1" applyAlignment="1" applyProtection="1"/>
    <xf numFmtId="0" fontId="34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0" fontId="34" fillId="0" borderId="0" xfId="0" applyFont="1" applyAlignment="1" applyProtection="1">
      <alignment wrapText="1"/>
    </xf>
    <xf numFmtId="0" fontId="34" fillId="0" borderId="0" xfId="0" applyFont="1" applyProtection="1"/>
    <xf numFmtId="0" fontId="33" fillId="0" borderId="0" xfId="0" applyFont="1" applyAlignment="1" applyProtection="1">
      <alignment horizontal="left" vertical="center" wrapText="1"/>
    </xf>
    <xf numFmtId="0" fontId="35" fillId="0" borderId="0" xfId="0" applyFont="1" applyAlignment="1" applyProtection="1">
      <alignment horizontal="center" vertical="center" wrapText="1"/>
    </xf>
    <xf numFmtId="0" fontId="34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center" vertical="center" wrapText="1"/>
    </xf>
    <xf numFmtId="0" fontId="34" fillId="0" borderId="0" xfId="0" applyFont="1" applyBorder="1" applyProtection="1"/>
    <xf numFmtId="0" fontId="13" fillId="18" borderId="1" xfId="0" applyFont="1" applyFill="1" applyBorder="1" applyAlignment="1" applyProtection="1">
      <alignment horizontal="center" vertical="center" wrapText="1"/>
    </xf>
    <xf numFmtId="0" fontId="14" fillId="18" borderId="1" xfId="0" applyFont="1" applyFill="1" applyBorder="1" applyAlignment="1" applyProtection="1">
      <alignment horizontal="left" vertical="center" wrapText="1"/>
    </xf>
    <xf numFmtId="0" fontId="14" fillId="18" borderId="1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6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/>
    </xf>
    <xf numFmtId="0" fontId="13" fillId="6" borderId="1" xfId="0" applyFont="1" applyFill="1" applyBorder="1" applyAlignment="1">
      <alignment horizontal="center"/>
    </xf>
    <xf numFmtId="0" fontId="13" fillId="6" borderId="1" xfId="0" applyFont="1" applyFill="1" applyBorder="1"/>
    <xf numFmtId="0" fontId="13" fillId="6" borderId="1" xfId="0" applyFont="1" applyFill="1" applyBorder="1" applyAlignment="1">
      <alignment wrapText="1"/>
    </xf>
    <xf numFmtId="0" fontId="13" fillId="8" borderId="1" xfId="0" applyFont="1" applyFill="1" applyBorder="1" applyAlignment="1">
      <alignment wrapText="1"/>
    </xf>
    <xf numFmtId="0" fontId="13" fillId="8" borderId="1" xfId="0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164" fontId="14" fillId="16" borderId="1" xfId="0" applyNumberFormat="1" applyFont="1" applyFill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center" vertical="center"/>
    </xf>
    <xf numFmtId="164" fontId="14" fillId="8" borderId="1" xfId="0" applyNumberFormat="1" applyFont="1" applyFill="1" applyBorder="1" applyAlignment="1">
      <alignment horizontal="center" vertical="center"/>
    </xf>
    <xf numFmtId="164" fontId="14" fillId="1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3" fillId="12" borderId="1" xfId="0" applyFont="1" applyFill="1" applyBorder="1" applyAlignment="1">
      <alignment wrapText="1"/>
    </xf>
    <xf numFmtId="0" fontId="7" fillId="6" borderId="1" xfId="0" applyFont="1" applyFill="1" applyBorder="1" applyAlignment="1" applyProtection="1">
      <alignment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left" vertical="center" wrapText="1"/>
      <protection locked="0"/>
    </xf>
    <xf numFmtId="0" fontId="3" fillId="19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13" fillId="15" borderId="1" xfId="0" applyFont="1" applyFill="1" applyBorder="1" applyAlignment="1">
      <alignment horizontal="center"/>
    </xf>
    <xf numFmtId="0" fontId="13" fillId="20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4" fillId="10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/>
    </xf>
    <xf numFmtId="0" fontId="14" fillId="9" borderId="1" xfId="0" applyNumberFormat="1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wrapText="1"/>
    </xf>
    <xf numFmtId="0" fontId="13" fillId="18" borderId="1" xfId="0" applyFont="1" applyFill="1" applyBorder="1" applyAlignment="1">
      <alignment horizontal="center"/>
    </xf>
    <xf numFmtId="0" fontId="19" fillId="6" borderId="1" xfId="0" applyFont="1" applyFill="1" applyBorder="1" applyAlignment="1" applyProtection="1">
      <alignment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0" fontId="39" fillId="0" borderId="1" xfId="0" applyFont="1" applyBorder="1" applyProtection="1"/>
    <xf numFmtId="0" fontId="19" fillId="3" borderId="1" xfId="0" applyFont="1" applyFill="1" applyBorder="1" applyAlignment="1" applyProtection="1">
      <alignment horizontal="left" vertical="center" wrapText="1"/>
    </xf>
    <xf numFmtId="0" fontId="39" fillId="0" borderId="0" xfId="0" applyFont="1" applyProtection="1"/>
    <xf numFmtId="0" fontId="39" fillId="0" borderId="1" xfId="0" applyFont="1" applyBorder="1" applyAlignment="1" applyProtection="1">
      <alignment vertical="top"/>
    </xf>
    <xf numFmtId="0" fontId="19" fillId="3" borderId="1" xfId="0" applyFont="1" applyFill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vertical="top" wrapText="1"/>
    </xf>
    <xf numFmtId="0" fontId="19" fillId="0" borderId="1" xfId="0" applyFont="1" applyBorder="1" applyAlignment="1" applyProtection="1">
      <alignment vertical="top"/>
    </xf>
    <xf numFmtId="0" fontId="19" fillId="0" borderId="1" xfId="0" applyFont="1" applyBorder="1" applyAlignment="1" applyProtection="1">
      <alignment horizontal="left" vertical="top" wrapText="1"/>
    </xf>
    <xf numFmtId="0" fontId="39" fillId="0" borderId="1" xfId="0" applyFont="1" applyBorder="1" applyAlignment="1" applyProtection="1">
      <alignment horizontal="center" vertical="top" wrapText="1"/>
    </xf>
    <xf numFmtId="0" fontId="39" fillId="0" borderId="0" xfId="0" applyFont="1" applyAlignment="1" applyProtection="1">
      <alignment vertical="top"/>
    </xf>
    <xf numFmtId="0" fontId="39" fillId="0" borderId="1" xfId="0" applyFont="1" applyBorder="1" applyAlignment="1" applyProtection="1">
      <alignment horizontal="center"/>
    </xf>
    <xf numFmtId="0" fontId="19" fillId="3" borderId="1" xfId="0" applyFont="1" applyFill="1" applyBorder="1" applyAlignment="1" applyProtection="1">
      <alignment horizontal="center" vertical="center" wrapText="1"/>
    </xf>
    <xf numFmtId="0" fontId="39" fillId="0" borderId="0" xfId="0" applyFont="1" applyAlignment="1" applyProtection="1">
      <alignment horizontal="center"/>
    </xf>
    <xf numFmtId="0" fontId="19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center" vertical="top"/>
    </xf>
    <xf numFmtId="0" fontId="21" fillId="0" borderId="1" xfId="0" applyFont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horizontal="center" vertical="top" wrapText="1"/>
    </xf>
    <xf numFmtId="0" fontId="0" fillId="0" borderId="0" xfId="0" applyFont="1" applyAlignment="1" applyProtection="1">
      <alignment horizontal="center" vertical="top"/>
    </xf>
    <xf numFmtId="0" fontId="7" fillId="21" borderId="1" xfId="0" applyFont="1" applyFill="1" applyBorder="1" applyAlignment="1" applyProtection="1">
      <alignment vertical="center" wrapText="1"/>
    </xf>
    <xf numFmtId="0" fontId="7" fillId="21" borderId="1" xfId="0" applyFont="1" applyFill="1" applyBorder="1" applyAlignment="1" applyProtection="1">
      <alignment horizontal="center" vertical="center" wrapText="1"/>
    </xf>
    <xf numFmtId="0" fontId="19" fillId="21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Protection="1">
      <protection locked="0"/>
    </xf>
    <xf numFmtId="0" fontId="2" fillId="22" borderId="1" xfId="0" applyFont="1" applyFill="1" applyBorder="1" applyAlignment="1" applyProtection="1">
      <alignment horizontal="left" vertical="center" wrapText="1"/>
      <protection locked="0"/>
    </xf>
    <xf numFmtId="0" fontId="7" fillId="23" borderId="1" xfId="0" applyFont="1" applyFill="1" applyBorder="1" applyAlignment="1" applyProtection="1">
      <alignment vertical="center" wrapText="1"/>
    </xf>
    <xf numFmtId="0" fontId="7" fillId="23" borderId="1" xfId="0" applyFont="1" applyFill="1" applyBorder="1" applyAlignment="1" applyProtection="1">
      <alignment horizontal="center" vertical="center" wrapText="1"/>
    </xf>
    <xf numFmtId="0" fontId="2" fillId="22" borderId="1" xfId="0" applyFont="1" applyFill="1" applyBorder="1" applyProtection="1">
      <protection locked="0"/>
    </xf>
    <xf numFmtId="2" fontId="3" fillId="5" borderId="1" xfId="0" applyNumberFormat="1" applyFont="1" applyFill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5" fillId="6" borderId="1" xfId="0" applyFont="1" applyFill="1" applyBorder="1" applyProtection="1">
      <protection locked="0"/>
    </xf>
    <xf numFmtId="2" fontId="3" fillId="19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41" fillId="5" borderId="1" xfId="0" applyFont="1" applyFill="1" applyBorder="1" applyAlignment="1" applyProtection="1">
      <alignment horizontal="center" vertical="center" wrapText="1"/>
    </xf>
    <xf numFmtId="0" fontId="2" fillId="22" borderId="1" xfId="0" applyFont="1" applyFill="1" applyBorder="1" applyAlignment="1" applyProtection="1">
      <alignment horizontal="center" vertical="center" wrapText="1"/>
    </xf>
    <xf numFmtId="0" fontId="2" fillId="23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2" fontId="7" fillId="3" borderId="9" xfId="0" applyNumberFormat="1" applyFont="1" applyFill="1" applyBorder="1" applyAlignment="1" applyProtection="1">
      <alignment horizontal="center" vertical="center" wrapText="1"/>
    </xf>
    <xf numFmtId="0" fontId="7" fillId="24" borderId="1" xfId="0" applyFont="1" applyFill="1" applyBorder="1" applyAlignment="1" applyProtection="1">
      <alignment vertical="center" wrapText="1"/>
    </xf>
    <xf numFmtId="0" fontId="7" fillId="24" borderId="1" xfId="0" applyFont="1" applyFill="1" applyBorder="1" applyAlignment="1" applyProtection="1">
      <alignment horizontal="center" vertical="center" wrapText="1"/>
    </xf>
    <xf numFmtId="0" fontId="2" fillId="24" borderId="1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37" fillId="24" borderId="1" xfId="0" applyFont="1" applyFill="1" applyBorder="1" applyAlignment="1" applyProtection="1">
      <alignment vertical="center" wrapText="1"/>
    </xf>
    <xf numFmtId="0" fontId="40" fillId="24" borderId="1" xfId="0" applyFont="1" applyFill="1" applyBorder="1" applyAlignment="1" applyProtection="1">
      <alignment horizontal="center" vertical="center" wrapText="1"/>
    </xf>
    <xf numFmtId="0" fontId="40" fillId="24" borderId="1" xfId="0" applyFont="1" applyFill="1" applyBorder="1" applyAlignment="1" applyProtection="1">
      <alignment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6" borderId="1" xfId="0" applyFont="1" applyFill="1" applyBorder="1" applyProtection="1"/>
    <xf numFmtId="0" fontId="5" fillId="6" borderId="1" xfId="0" applyFont="1" applyFill="1" applyBorder="1" applyAlignment="1" applyProtection="1">
      <alignment horizontal="center"/>
    </xf>
    <xf numFmtId="0" fontId="8" fillId="6" borderId="1" xfId="0" applyFont="1" applyFill="1" applyBorder="1" applyAlignment="1" applyProtection="1">
      <alignment horizontal="left" vertical="center" wrapText="1"/>
    </xf>
    <xf numFmtId="0" fontId="9" fillId="19" borderId="1" xfId="0" applyFont="1" applyFill="1" applyBorder="1" applyAlignment="1" applyProtection="1">
      <alignment horizontal="center" vertical="center"/>
    </xf>
    <xf numFmtId="0" fontId="3" fillId="19" borderId="1" xfId="0" applyFont="1" applyFill="1" applyBorder="1" applyAlignment="1" applyProtection="1">
      <alignment vertical="center" wrapText="1"/>
    </xf>
    <xf numFmtId="0" fontId="3" fillId="19" borderId="1" xfId="0" applyFont="1" applyFill="1" applyBorder="1" applyAlignment="1" applyProtection="1">
      <alignment horizontal="center" vertical="center" wrapText="1"/>
    </xf>
    <xf numFmtId="0" fontId="3" fillId="19" borderId="1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left" vertical="center"/>
    </xf>
    <xf numFmtId="0" fontId="11" fillId="6" borderId="1" xfId="0" applyFont="1" applyFill="1" applyBorder="1" applyAlignment="1" applyProtection="1">
      <alignment horizontal="center" vertical="center"/>
    </xf>
    <xf numFmtId="0" fontId="2" fillId="0" borderId="1" xfId="0" applyFont="1" applyBorder="1" applyProtection="1"/>
    <xf numFmtId="0" fontId="8" fillId="22" borderId="1" xfId="0" applyFont="1" applyFill="1" applyBorder="1" applyAlignment="1" applyProtection="1">
      <alignment horizontal="center" vertical="center"/>
    </xf>
    <xf numFmtId="0" fontId="8" fillId="22" borderId="1" xfId="0" applyFont="1" applyFill="1" applyBorder="1" applyAlignment="1" applyProtection="1">
      <alignment horizontal="left" vertical="center"/>
    </xf>
    <xf numFmtId="0" fontId="2" fillId="22" borderId="1" xfId="0" applyFont="1" applyFill="1" applyBorder="1" applyProtection="1"/>
    <xf numFmtId="0" fontId="2" fillId="6" borderId="1" xfId="0" applyFont="1" applyFill="1" applyBorder="1" applyProtection="1"/>
    <xf numFmtId="0" fontId="8" fillId="5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36" fillId="6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vertical="center" wrapText="1"/>
    </xf>
    <xf numFmtId="0" fontId="36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left" vertical="center" wrapText="1"/>
    </xf>
    <xf numFmtId="0" fontId="42" fillId="0" borderId="1" xfId="0" applyFont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vertical="center" wrapText="1"/>
    </xf>
    <xf numFmtId="0" fontId="2" fillId="5" borderId="1" xfId="0" applyFont="1" applyFill="1" applyBorder="1" applyProtection="1"/>
    <xf numFmtId="0" fontId="2" fillId="7" borderId="1" xfId="0" applyFont="1" applyFill="1" applyBorder="1" applyAlignment="1" applyProtection="1">
      <alignment horizontal="left" vertical="center" wrapText="1"/>
    </xf>
    <xf numFmtId="0" fontId="42" fillId="0" borderId="1" xfId="0" applyFont="1" applyBorder="1" applyProtection="1"/>
    <xf numFmtId="0" fontId="43" fillId="5" borderId="1" xfId="0" applyFont="1" applyFill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26" fillId="17" borderId="1" xfId="0" applyFont="1" applyFill="1" applyBorder="1" applyAlignment="1" applyProtection="1">
      <alignment horizontal="center" vertical="center" wrapText="1"/>
    </xf>
    <xf numFmtId="0" fontId="26" fillId="17" borderId="1" xfId="0" applyFont="1" applyFill="1" applyBorder="1" applyAlignment="1" applyProtection="1">
      <alignment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vertical="center" wrapText="1"/>
    </xf>
    <xf numFmtId="0" fontId="27" fillId="0" borderId="1" xfId="0" applyFont="1" applyBorder="1" applyAlignment="1" applyProtection="1">
      <alignment horizontal="justify" vertical="center" wrapText="1"/>
    </xf>
    <xf numFmtId="0" fontId="30" fillId="4" borderId="1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vertical="center" wrapText="1"/>
    </xf>
    <xf numFmtId="2" fontId="27" fillId="0" borderId="1" xfId="0" applyNumberFormat="1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vertical="center" wrapText="1"/>
    </xf>
    <xf numFmtId="0" fontId="27" fillId="4" borderId="1" xfId="0" applyFont="1" applyFill="1" applyBorder="1" applyAlignment="1" applyProtection="1">
      <alignment horizontal="center" vertical="center"/>
    </xf>
    <xf numFmtId="0" fontId="26" fillId="4" borderId="1" xfId="0" applyFont="1" applyFill="1" applyBorder="1" applyAlignment="1" applyProtection="1">
      <alignment horizontal="center" vertical="center"/>
    </xf>
    <xf numFmtId="0" fontId="26" fillId="4" borderId="1" xfId="0" applyFont="1" applyFill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top" wrapText="1"/>
    </xf>
    <xf numFmtId="0" fontId="39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21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21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19" fillId="5" borderId="1" xfId="0" applyFont="1" applyFill="1" applyBorder="1" applyAlignment="1" applyProtection="1">
      <alignment horizontal="center" vertical="center"/>
    </xf>
    <xf numFmtId="0" fontId="19" fillId="5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left" vertical="center" wrapText="1"/>
    </xf>
    <xf numFmtId="0" fontId="19" fillId="5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horizontal="left" vertical="center" wrapText="1"/>
    </xf>
    <xf numFmtId="0" fontId="19" fillId="19" borderId="1" xfId="0" applyFont="1" applyFill="1" applyBorder="1" applyAlignment="1" applyProtection="1">
      <alignment horizontal="center" vertical="center"/>
    </xf>
    <xf numFmtId="0" fontId="19" fillId="19" borderId="1" xfId="0" applyFont="1" applyFill="1" applyBorder="1" applyAlignment="1" applyProtection="1">
      <alignment vertical="center" wrapText="1"/>
    </xf>
    <xf numFmtId="0" fontId="14" fillId="6" borderId="1" xfId="0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horizontal="left" vertical="center"/>
    </xf>
    <xf numFmtId="0" fontId="13" fillId="6" borderId="1" xfId="0" applyFont="1" applyFill="1" applyBorder="1" applyAlignment="1" applyProtection="1">
      <alignment horizontal="center" vertical="center"/>
    </xf>
    <xf numFmtId="0" fontId="13" fillId="0" borderId="1" xfId="0" applyFont="1" applyBorder="1" applyProtection="1"/>
    <xf numFmtId="0" fontId="14" fillId="6" borderId="11" xfId="0" applyFont="1" applyFill="1" applyBorder="1" applyAlignment="1" applyProtection="1">
      <alignment horizontal="center" vertical="center"/>
    </xf>
    <xf numFmtId="0" fontId="13" fillId="6" borderId="1" xfId="0" applyFont="1" applyFill="1" applyBorder="1" applyProtection="1"/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/>
    </xf>
    <xf numFmtId="0" fontId="13" fillId="6" borderId="1" xfId="0" applyFont="1" applyFill="1" applyBorder="1" applyAlignment="1" applyProtection="1">
      <alignment horizontal="center"/>
    </xf>
    <xf numFmtId="0" fontId="14" fillId="5" borderId="1" xfId="0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vertical="center" wrapText="1"/>
    </xf>
    <xf numFmtId="0" fontId="13" fillId="7" borderId="1" xfId="0" applyFont="1" applyFill="1" applyBorder="1" applyAlignment="1" applyProtection="1">
      <alignment horizontal="left" vertical="center" wrapText="1"/>
    </xf>
    <xf numFmtId="0" fontId="38" fillId="0" borderId="1" xfId="0" applyFont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top" wrapText="1"/>
    </xf>
    <xf numFmtId="0" fontId="39" fillId="0" borderId="1" xfId="0" applyFont="1" applyBorder="1" applyAlignment="1" applyProtection="1">
      <alignment horizontal="left" vertical="top" wrapText="1"/>
    </xf>
    <xf numFmtId="0" fontId="18" fillId="2" borderId="1" xfId="0" applyFont="1" applyFill="1" applyBorder="1" applyAlignment="1" applyProtection="1">
      <alignment horizontal="center" vertical="center"/>
    </xf>
    <xf numFmtId="0" fontId="19" fillId="8" borderId="1" xfId="0" applyFont="1" applyFill="1" applyBorder="1" applyAlignment="1" applyProtection="1">
      <alignment horizontal="center" vertical="center" wrapText="1"/>
    </xf>
    <xf numFmtId="0" fontId="20" fillId="8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27" fillId="0" borderId="1" xfId="0" applyFont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left" vertical="center" wrapText="1"/>
    </xf>
    <xf numFmtId="0" fontId="27" fillId="0" borderId="11" xfId="0" applyFont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left" vertical="center" wrapText="1"/>
    </xf>
    <xf numFmtId="0" fontId="27" fillId="0" borderId="9" xfId="0" applyFont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vertical="center" wrapText="1"/>
    </xf>
    <xf numFmtId="0" fontId="26" fillId="17" borderId="1" xfId="0" applyFont="1" applyFill="1" applyBorder="1" applyAlignment="1" applyProtection="1">
      <alignment vertical="center" wrapText="1"/>
    </xf>
    <xf numFmtId="0" fontId="26" fillId="0" borderId="1" xfId="0" applyFont="1" applyBorder="1" applyAlignment="1" applyProtection="1">
      <alignment vertical="center" wrapText="1"/>
    </xf>
    <xf numFmtId="0" fontId="27" fillId="4" borderId="1" xfId="0" applyFont="1" applyFill="1" applyBorder="1" applyAlignment="1" applyProtection="1">
      <alignment vertical="center" wrapText="1"/>
    </xf>
    <xf numFmtId="0" fontId="26" fillId="4" borderId="11" xfId="0" applyFont="1" applyFill="1" applyBorder="1" applyAlignment="1" applyProtection="1">
      <alignment horizontal="center" vertical="center" wrapText="1"/>
    </xf>
    <xf numFmtId="0" fontId="26" fillId="4" borderId="8" xfId="0" applyFont="1" applyFill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  <xf numFmtId="0" fontId="26" fillId="17" borderId="1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4" borderId="1" xfId="0" applyFont="1" applyFill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0" xfId="0" applyFont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24" fillId="0" borderId="16" xfId="2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24" fillId="0" borderId="1" xfId="2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14" fillId="13" borderId="1" xfId="0" applyFont="1" applyFill="1" applyBorder="1" applyAlignment="1" applyProtection="1">
      <alignment horizontal="left" vertical="center" wrapText="1"/>
    </xf>
    <xf numFmtId="0" fontId="14" fillId="13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15" borderId="1" xfId="0" applyFont="1" applyFill="1" applyBorder="1" applyAlignment="1" applyProtection="1">
      <alignment horizontal="left" vertical="center"/>
    </xf>
    <xf numFmtId="0" fontId="14" fillId="15" borderId="1" xfId="0" applyFont="1" applyFill="1" applyBorder="1" applyAlignment="1" applyProtection="1">
      <alignment horizontal="center" vertical="center"/>
    </xf>
    <xf numFmtId="0" fontId="14" fillId="13" borderId="1" xfId="0" applyFont="1" applyFill="1" applyBorder="1" applyAlignment="1" applyProtection="1">
      <alignment horizontal="left" vertical="center"/>
    </xf>
  </cellXfs>
  <cellStyles count="3">
    <cellStyle name="Excel Built-in Normal" xfId="1"/>
    <cellStyle name="Hyperlink" xfId="2" builtinId="8"/>
    <cellStyle name="Normal" xfId="0" builtinId="0"/>
  </cellStyles>
  <dxfs count="4"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FF99CC"/>
      <color rgb="FFFF99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uraj%20Kumar%20Mandal\AppData\Local\Temp\Temp1_41%20hotels%20TOE%20more%20than%201000.zip\41%20hotels%20TOE%20more%20than%201000\Karnataka_Vivanta%20by%20Taj,%20ITBP%20Whitefie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ollection%20Questionnair_B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Form-Sl"/>
      <sheetName val="Sheet1"/>
    </sheetNames>
    <sheetDataSet>
      <sheetData sheetId="0">
        <row r="2">
          <cell r="A2" t="str">
            <v>Sector :-  Commercial Bulidings-Hotels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I"/>
      <sheetName val="General Information"/>
      <sheetName val="Form-Sl"/>
    </sheetNames>
    <sheetDataSet>
      <sheetData sheetId="0" refreshError="1"/>
      <sheetData sheetId="1" refreshError="1">
        <row r="2">
          <cell r="A2" t="str">
            <v>Sector :-  Commercial Bulidings-Hotels</v>
          </cell>
        </row>
        <row r="3">
          <cell r="B3" t="str">
            <v>Name of the Unit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6"/>
  <sheetViews>
    <sheetView tabSelected="1" workbookViewId="0">
      <selection activeCell="E11" sqref="E11"/>
    </sheetView>
  </sheetViews>
  <sheetFormatPr defaultColWidth="0" defaultRowHeight="15.75" x14ac:dyDescent="0.25"/>
  <cols>
    <col min="1" max="1" width="10.140625" style="172" customWidth="1"/>
    <col min="2" max="2" width="55.42578125" style="162" customWidth="1"/>
    <col min="3" max="3" width="28" style="169" customWidth="1"/>
    <col min="4" max="4" width="16.28515625" style="91" bestFit="1" customWidth="1"/>
    <col min="5" max="5" width="35.28515625" style="178" customWidth="1"/>
    <col min="6" max="6" width="33.7109375" style="91" customWidth="1"/>
    <col min="7" max="7" width="9" style="78" hidden="1" customWidth="1"/>
    <col min="8" max="8" width="4.7109375" style="75" hidden="1" customWidth="1"/>
    <col min="9" max="9" width="23.42578125" style="75" hidden="1" customWidth="1"/>
    <col min="10" max="16384" width="0" style="75" hidden="1"/>
  </cols>
  <sheetData>
    <row r="1" spans="1:7" ht="21" x14ac:dyDescent="0.25">
      <c r="A1" s="327" t="s">
        <v>1204</v>
      </c>
      <c r="B1" s="327"/>
      <c r="C1" s="327"/>
      <c r="D1" s="327"/>
      <c r="E1" s="327"/>
      <c r="F1" s="327"/>
      <c r="G1" s="74"/>
    </row>
    <row r="2" spans="1:7" x14ac:dyDescent="0.25">
      <c r="A2" s="170"/>
      <c r="B2" s="160"/>
      <c r="C2" s="163"/>
      <c r="D2" s="77"/>
      <c r="E2" s="174"/>
      <c r="F2" s="77"/>
    </row>
    <row r="3" spans="1:7" s="16" customFormat="1" ht="48" x14ac:dyDescent="0.2">
      <c r="A3" s="171" t="s">
        <v>749</v>
      </c>
      <c r="B3" s="161" t="s">
        <v>750</v>
      </c>
      <c r="C3" s="164" t="s">
        <v>751</v>
      </c>
      <c r="D3" s="79" t="s">
        <v>752</v>
      </c>
      <c r="E3" s="80" t="s">
        <v>753</v>
      </c>
      <c r="F3" s="80" t="s">
        <v>754</v>
      </c>
      <c r="G3" s="81"/>
    </row>
    <row r="4" spans="1:7" x14ac:dyDescent="0.25">
      <c r="A4" s="328" t="s">
        <v>755</v>
      </c>
      <c r="B4" s="328"/>
      <c r="C4" s="328"/>
      <c r="D4" s="328"/>
      <c r="E4" s="328"/>
      <c r="F4" s="328"/>
      <c r="G4" s="82"/>
    </row>
    <row r="5" spans="1:7" ht="15" x14ac:dyDescent="0.25">
      <c r="A5" s="329" t="s">
        <v>756</v>
      </c>
      <c r="B5" s="329"/>
      <c r="C5" s="329"/>
      <c r="D5" s="329"/>
      <c r="E5" s="329"/>
      <c r="F5" s="329"/>
      <c r="G5" s="82"/>
    </row>
    <row r="6" spans="1:7" x14ac:dyDescent="0.25">
      <c r="A6" s="293" t="s">
        <v>23</v>
      </c>
      <c r="B6" s="294" t="s">
        <v>24</v>
      </c>
      <c r="C6" s="163"/>
      <c r="D6" s="287"/>
      <c r="E6" s="285"/>
      <c r="F6" s="287"/>
      <c r="G6" s="83"/>
    </row>
    <row r="7" spans="1:7" x14ac:dyDescent="0.25">
      <c r="A7" s="38" t="s">
        <v>25</v>
      </c>
      <c r="B7" s="37" t="s">
        <v>26</v>
      </c>
      <c r="C7" s="163"/>
      <c r="D7" s="287"/>
      <c r="E7" s="175" t="s">
        <v>1274</v>
      </c>
      <c r="F7" s="288"/>
      <c r="G7" s="83"/>
    </row>
    <row r="8" spans="1:7" ht="31.5" x14ac:dyDescent="0.25">
      <c r="A8" s="41" t="s">
        <v>27</v>
      </c>
      <c r="B8" s="40" t="s">
        <v>1206</v>
      </c>
      <c r="C8" s="165" t="s">
        <v>1205</v>
      </c>
      <c r="D8" s="287"/>
      <c r="E8" s="175" t="s">
        <v>1273</v>
      </c>
      <c r="F8" s="287" t="s">
        <v>1260</v>
      </c>
      <c r="G8" s="83"/>
    </row>
    <row r="9" spans="1:7" ht="31.5" x14ac:dyDescent="0.25">
      <c r="A9" s="41" t="s">
        <v>30</v>
      </c>
      <c r="B9" s="40" t="s">
        <v>1207</v>
      </c>
      <c r="C9" s="286" t="s">
        <v>1208</v>
      </c>
      <c r="D9" s="287"/>
      <c r="E9" s="175" t="s">
        <v>1262</v>
      </c>
      <c r="F9" s="287"/>
      <c r="G9" s="83"/>
    </row>
    <row r="10" spans="1:7" x14ac:dyDescent="0.25">
      <c r="A10" s="41" t="s">
        <v>32</v>
      </c>
      <c r="B10" s="40" t="s">
        <v>987</v>
      </c>
      <c r="C10" s="165"/>
      <c r="D10" s="287"/>
      <c r="E10" s="285" t="s">
        <v>1262</v>
      </c>
      <c r="F10" s="287"/>
      <c r="G10" s="83"/>
    </row>
    <row r="11" spans="1:7" ht="31.5" x14ac:dyDescent="0.25">
      <c r="A11" s="41" t="s">
        <v>35</v>
      </c>
      <c r="B11" s="40" t="s">
        <v>988</v>
      </c>
      <c r="C11" s="165" t="s">
        <v>1209</v>
      </c>
      <c r="D11" s="287"/>
      <c r="E11" s="285" t="s">
        <v>1275</v>
      </c>
      <c r="F11" s="287"/>
      <c r="G11" s="83"/>
    </row>
    <row r="12" spans="1:7" x14ac:dyDescent="0.25">
      <c r="A12" s="38" t="s">
        <v>37</v>
      </c>
      <c r="B12" s="37" t="s">
        <v>38</v>
      </c>
      <c r="C12" s="165"/>
      <c r="D12" s="287"/>
      <c r="E12" s="285"/>
      <c r="F12" s="287"/>
      <c r="G12" s="83"/>
    </row>
    <row r="13" spans="1:7" ht="47.25" x14ac:dyDescent="0.25">
      <c r="A13" s="41" t="s">
        <v>39</v>
      </c>
      <c r="B13" s="42" t="s">
        <v>1211</v>
      </c>
      <c r="C13" s="165" t="s">
        <v>1210</v>
      </c>
      <c r="D13" s="287"/>
      <c r="E13" s="285" t="s">
        <v>1271</v>
      </c>
      <c r="F13" s="287"/>
      <c r="G13" s="83"/>
    </row>
    <row r="14" spans="1:7" x14ac:dyDescent="0.25">
      <c r="A14" s="41" t="s">
        <v>43</v>
      </c>
      <c r="B14" s="42" t="s">
        <v>989</v>
      </c>
      <c r="C14" s="165"/>
      <c r="D14" s="287"/>
      <c r="E14" s="285" t="s">
        <v>1262</v>
      </c>
      <c r="F14" s="287"/>
      <c r="G14" s="83"/>
    </row>
    <row r="15" spans="1:7" x14ac:dyDescent="0.25">
      <c r="A15" s="41" t="s">
        <v>45</v>
      </c>
      <c r="B15" s="42" t="s">
        <v>990</v>
      </c>
      <c r="C15" s="163"/>
      <c r="D15" s="287"/>
      <c r="E15" s="285" t="s">
        <v>1262</v>
      </c>
      <c r="F15" s="287"/>
      <c r="G15" s="83"/>
    </row>
    <row r="16" spans="1:7" x14ac:dyDescent="0.25">
      <c r="A16" s="41" t="s">
        <v>47</v>
      </c>
      <c r="B16" s="42" t="s">
        <v>991</v>
      </c>
      <c r="C16" s="163"/>
      <c r="D16" s="287"/>
      <c r="E16" s="285" t="s">
        <v>1271</v>
      </c>
      <c r="F16" s="287"/>
      <c r="G16" s="83"/>
    </row>
    <row r="17" spans="1:7" ht="47.25" x14ac:dyDescent="0.25">
      <c r="A17" s="41" t="s">
        <v>49</v>
      </c>
      <c r="B17" s="40" t="s">
        <v>1212</v>
      </c>
      <c r="C17" s="165" t="s">
        <v>1252</v>
      </c>
      <c r="D17" s="287"/>
      <c r="E17" s="285" t="s">
        <v>1271</v>
      </c>
      <c r="F17" s="287"/>
      <c r="G17" s="83"/>
    </row>
    <row r="18" spans="1:7" ht="47.25" x14ac:dyDescent="0.25">
      <c r="A18" s="295" t="s">
        <v>52</v>
      </c>
      <c r="B18" s="296" t="s">
        <v>1213</v>
      </c>
      <c r="C18" s="165" t="s">
        <v>1253</v>
      </c>
      <c r="D18" s="287"/>
      <c r="E18" s="285" t="s">
        <v>1271</v>
      </c>
      <c r="F18" s="287"/>
      <c r="G18" s="83"/>
    </row>
    <row r="19" spans="1:7" x14ac:dyDescent="0.25">
      <c r="A19" s="295" t="s">
        <v>55</v>
      </c>
      <c r="B19" s="42" t="s">
        <v>992</v>
      </c>
      <c r="C19" s="163"/>
      <c r="D19" s="287"/>
      <c r="E19" s="285" t="s">
        <v>1271</v>
      </c>
      <c r="F19" s="287"/>
      <c r="G19" s="83"/>
    </row>
    <row r="20" spans="1:7" x14ac:dyDescent="0.25">
      <c r="A20" s="295" t="s">
        <v>57</v>
      </c>
      <c r="B20" s="42" t="s">
        <v>1258</v>
      </c>
      <c r="C20" s="163"/>
      <c r="D20" s="287"/>
      <c r="E20" s="285" t="s">
        <v>1271</v>
      </c>
      <c r="F20" s="287"/>
      <c r="G20" s="83"/>
    </row>
    <row r="21" spans="1:7" x14ac:dyDescent="0.25">
      <c r="A21" s="295" t="s">
        <v>60</v>
      </c>
      <c r="B21" s="42" t="s">
        <v>1259</v>
      </c>
      <c r="C21" s="163"/>
      <c r="D21" s="287"/>
      <c r="E21" s="285" t="s">
        <v>1271</v>
      </c>
      <c r="F21" s="287"/>
      <c r="G21" s="83"/>
    </row>
    <row r="22" spans="1:7" ht="31.5" x14ac:dyDescent="0.25">
      <c r="A22" s="41" t="s">
        <v>57</v>
      </c>
      <c r="B22" s="40" t="s">
        <v>993</v>
      </c>
      <c r="C22" s="163"/>
      <c r="D22" s="287"/>
      <c r="E22" s="285" t="s">
        <v>1272</v>
      </c>
      <c r="F22" s="287"/>
      <c r="G22" s="83"/>
    </row>
    <row r="23" spans="1:7" x14ac:dyDescent="0.25">
      <c r="A23" s="41" t="s">
        <v>60</v>
      </c>
      <c r="B23" s="40" t="s">
        <v>994</v>
      </c>
      <c r="C23" s="163"/>
      <c r="D23" s="287"/>
      <c r="E23" s="285" t="s">
        <v>1272</v>
      </c>
      <c r="F23" s="287"/>
      <c r="G23" s="83"/>
    </row>
    <row r="24" spans="1:7" x14ac:dyDescent="0.25">
      <c r="A24" s="40"/>
      <c r="B24" s="40"/>
      <c r="C24" s="163"/>
      <c r="D24" s="287"/>
      <c r="E24" s="285"/>
      <c r="F24" s="77"/>
      <c r="G24" s="83"/>
    </row>
    <row r="25" spans="1:7" x14ac:dyDescent="0.25">
      <c r="A25" s="38" t="s">
        <v>687</v>
      </c>
      <c r="B25" s="37" t="s">
        <v>688</v>
      </c>
      <c r="C25" s="163"/>
      <c r="D25" s="287"/>
      <c r="E25" s="285"/>
      <c r="F25" s="77"/>
      <c r="G25" s="83"/>
    </row>
    <row r="26" spans="1:7" x14ac:dyDescent="0.25">
      <c r="A26" s="297" t="s">
        <v>689</v>
      </c>
      <c r="B26" s="298" t="s">
        <v>690</v>
      </c>
      <c r="C26" s="163"/>
      <c r="D26" s="287"/>
      <c r="E26" s="285"/>
      <c r="F26" s="77"/>
      <c r="G26" s="83"/>
    </row>
    <row r="27" spans="1:7" x14ac:dyDescent="0.25">
      <c r="A27" s="295" t="s">
        <v>691</v>
      </c>
      <c r="B27" s="296" t="s">
        <v>995</v>
      </c>
      <c r="C27" s="163"/>
      <c r="D27" s="287"/>
      <c r="E27" s="285" t="s">
        <v>1271</v>
      </c>
      <c r="F27" s="77"/>
      <c r="G27" s="83"/>
    </row>
    <row r="28" spans="1:7" ht="47.25" x14ac:dyDescent="0.25">
      <c r="A28" s="295" t="s">
        <v>694</v>
      </c>
      <c r="B28" s="40" t="s">
        <v>1190</v>
      </c>
      <c r="C28" s="165" t="s">
        <v>696</v>
      </c>
      <c r="D28" s="287"/>
      <c r="E28" s="285" t="s">
        <v>1270</v>
      </c>
      <c r="F28" s="77" t="s">
        <v>1261</v>
      </c>
      <c r="G28" s="83"/>
    </row>
    <row r="29" spans="1:7" x14ac:dyDescent="0.25">
      <c r="A29" s="295" t="s">
        <v>697</v>
      </c>
      <c r="B29" s="40" t="s">
        <v>1214</v>
      </c>
      <c r="C29" s="163"/>
      <c r="D29" s="287"/>
      <c r="E29" s="285" t="s">
        <v>1269</v>
      </c>
      <c r="F29" s="77"/>
      <c r="G29" s="83"/>
    </row>
    <row r="30" spans="1:7" x14ac:dyDescent="0.25">
      <c r="A30" s="297" t="s">
        <v>699</v>
      </c>
      <c r="B30" s="298" t="s">
        <v>700</v>
      </c>
      <c r="C30" s="163"/>
      <c r="D30" s="287"/>
      <c r="E30" s="285"/>
      <c r="F30" s="77"/>
      <c r="G30" s="83"/>
    </row>
    <row r="31" spans="1:7" ht="31.5" x14ac:dyDescent="0.25">
      <c r="A31" s="41" t="s">
        <v>701</v>
      </c>
      <c r="B31" s="40" t="s">
        <v>996</v>
      </c>
      <c r="C31" s="163"/>
      <c r="D31" s="287"/>
      <c r="E31" s="285" t="s">
        <v>1269</v>
      </c>
      <c r="F31" s="77"/>
      <c r="G31" s="83"/>
    </row>
    <row r="32" spans="1:7" ht="31.5" x14ac:dyDescent="0.25">
      <c r="A32" s="41" t="s">
        <v>703</v>
      </c>
      <c r="B32" s="40" t="s">
        <v>997</v>
      </c>
      <c r="C32" s="163"/>
      <c r="D32" s="287"/>
      <c r="E32" s="285" t="s">
        <v>1269</v>
      </c>
      <c r="F32" s="77"/>
      <c r="G32" s="83"/>
    </row>
    <row r="33" spans="1:7" x14ac:dyDescent="0.25">
      <c r="A33" s="41" t="s">
        <v>705</v>
      </c>
      <c r="B33" s="40" t="s">
        <v>998</v>
      </c>
      <c r="C33" s="163"/>
      <c r="D33" s="287"/>
      <c r="E33" s="285" t="s">
        <v>1269</v>
      </c>
      <c r="F33" s="77"/>
      <c r="G33" s="83"/>
    </row>
    <row r="34" spans="1:7" x14ac:dyDescent="0.25">
      <c r="A34" s="41" t="s">
        <v>707</v>
      </c>
      <c r="B34" s="40" t="s">
        <v>999</v>
      </c>
      <c r="C34" s="163"/>
      <c r="D34" s="287"/>
      <c r="E34" s="285" t="s">
        <v>1268</v>
      </c>
      <c r="F34" s="77"/>
      <c r="G34" s="83"/>
    </row>
    <row r="35" spans="1:7" x14ac:dyDescent="0.25">
      <c r="A35" s="297" t="s">
        <v>709</v>
      </c>
      <c r="B35" s="298" t="s">
        <v>710</v>
      </c>
      <c r="C35" s="163"/>
      <c r="D35" s="287"/>
      <c r="E35" s="285"/>
      <c r="F35" s="77"/>
      <c r="G35" s="83"/>
    </row>
    <row r="36" spans="1:7" ht="31.5" x14ac:dyDescent="0.25">
      <c r="A36" s="41" t="s">
        <v>711</v>
      </c>
      <c r="B36" s="40" t="s">
        <v>1000</v>
      </c>
      <c r="C36" s="163" t="s">
        <v>1220</v>
      </c>
      <c r="D36" s="287"/>
      <c r="E36" s="285" t="s">
        <v>1267</v>
      </c>
      <c r="F36" s="77"/>
      <c r="G36" s="83"/>
    </row>
    <row r="37" spans="1:7" x14ac:dyDescent="0.25">
      <c r="A37" s="41" t="s">
        <v>713</v>
      </c>
      <c r="B37" s="40" t="s">
        <v>1001</v>
      </c>
      <c r="C37" s="163"/>
      <c r="D37" s="287"/>
      <c r="E37" s="285" t="s">
        <v>1266</v>
      </c>
      <c r="F37" s="77"/>
      <c r="G37" s="83"/>
    </row>
    <row r="38" spans="1:7" ht="31.5" x14ac:dyDescent="0.25">
      <c r="A38" s="41" t="s">
        <v>716</v>
      </c>
      <c r="B38" s="40" t="s">
        <v>1002</v>
      </c>
      <c r="C38" s="165" t="s">
        <v>1221</v>
      </c>
      <c r="D38" s="287"/>
      <c r="E38" s="176" t="s">
        <v>1265</v>
      </c>
      <c r="F38" s="77"/>
      <c r="G38" s="83"/>
    </row>
    <row r="39" spans="1:7" ht="31.5" x14ac:dyDescent="0.25">
      <c r="A39" s="41" t="s">
        <v>719</v>
      </c>
      <c r="B39" s="40" t="s">
        <v>1003</v>
      </c>
      <c r="C39" s="165" t="s">
        <v>1222</v>
      </c>
      <c r="D39" s="287"/>
      <c r="E39" s="285" t="s">
        <v>1265</v>
      </c>
      <c r="F39" s="77"/>
      <c r="G39" s="83"/>
    </row>
    <row r="40" spans="1:7" x14ac:dyDescent="0.25">
      <c r="A40" s="299" t="s">
        <v>722</v>
      </c>
      <c r="B40" s="300" t="s">
        <v>723</v>
      </c>
      <c r="C40" s="163"/>
      <c r="D40" s="287"/>
      <c r="E40" s="285"/>
      <c r="F40" s="77"/>
      <c r="G40" s="83"/>
    </row>
    <row r="41" spans="1:7" ht="31.5" x14ac:dyDescent="0.25">
      <c r="A41" s="41" t="s">
        <v>724</v>
      </c>
      <c r="B41" s="40" t="s">
        <v>1004</v>
      </c>
      <c r="C41" s="165" t="s">
        <v>1223</v>
      </c>
      <c r="D41" s="287"/>
      <c r="E41" s="285" t="s">
        <v>1262</v>
      </c>
      <c r="F41" s="77"/>
      <c r="G41" s="83"/>
    </row>
    <row r="42" spans="1:7" ht="31.5" x14ac:dyDescent="0.25">
      <c r="A42" s="41" t="s">
        <v>727</v>
      </c>
      <c r="B42" s="40" t="s">
        <v>1005</v>
      </c>
      <c r="C42" s="165" t="s">
        <v>1223</v>
      </c>
      <c r="D42" s="287"/>
      <c r="E42" s="285" t="s">
        <v>1262</v>
      </c>
      <c r="F42" s="77"/>
      <c r="G42" s="83"/>
    </row>
    <row r="43" spans="1:7" ht="31.5" x14ac:dyDescent="0.25">
      <c r="A43" s="41" t="s">
        <v>729</v>
      </c>
      <c r="B43" s="40" t="s">
        <v>1215</v>
      </c>
      <c r="C43" s="165" t="s">
        <v>1223</v>
      </c>
      <c r="D43" s="287"/>
      <c r="E43" s="285" t="s">
        <v>1262</v>
      </c>
      <c r="F43" s="77"/>
      <c r="G43" s="83"/>
    </row>
    <row r="44" spans="1:7" ht="31.5" x14ac:dyDescent="0.25">
      <c r="A44" s="41" t="s">
        <v>731</v>
      </c>
      <c r="B44" s="40" t="s">
        <v>1216</v>
      </c>
      <c r="C44" s="165" t="s">
        <v>1223</v>
      </c>
      <c r="D44" s="287"/>
      <c r="E44" s="285" t="s">
        <v>1262</v>
      </c>
      <c r="F44" s="77"/>
      <c r="G44" s="83"/>
    </row>
    <row r="45" spans="1:7" x14ac:dyDescent="0.25">
      <c r="A45" s="41" t="s">
        <v>733</v>
      </c>
      <c r="B45" s="40" t="s">
        <v>1217</v>
      </c>
      <c r="C45" s="163"/>
      <c r="D45" s="287"/>
      <c r="E45" s="285" t="s">
        <v>1262</v>
      </c>
      <c r="F45" s="77"/>
      <c r="G45" s="83"/>
    </row>
    <row r="46" spans="1:7" x14ac:dyDescent="0.25">
      <c r="A46" s="299" t="s">
        <v>736</v>
      </c>
      <c r="B46" s="300" t="s">
        <v>737</v>
      </c>
      <c r="C46" s="163"/>
      <c r="D46" s="287"/>
      <c r="E46" s="285"/>
      <c r="F46" s="77"/>
      <c r="G46" s="83"/>
    </row>
    <row r="47" spans="1:7" x14ac:dyDescent="0.25">
      <c r="A47" s="41" t="s">
        <v>738</v>
      </c>
      <c r="B47" s="40" t="s">
        <v>1006</v>
      </c>
      <c r="C47" s="165"/>
      <c r="D47" s="287"/>
      <c r="E47" s="285" t="s">
        <v>1262</v>
      </c>
      <c r="F47" s="77"/>
      <c r="G47" s="83"/>
    </row>
    <row r="48" spans="1:7" x14ac:dyDescent="0.25">
      <c r="A48" s="41" t="s">
        <v>740</v>
      </c>
      <c r="B48" s="40" t="s">
        <v>1007</v>
      </c>
      <c r="C48" s="165"/>
      <c r="D48" s="287"/>
      <c r="E48" s="285" t="s">
        <v>1262</v>
      </c>
      <c r="F48" s="77"/>
      <c r="G48" s="83"/>
    </row>
    <row r="49" spans="1:7" ht="24" x14ac:dyDescent="0.25">
      <c r="A49" s="41" t="s">
        <v>742</v>
      </c>
      <c r="B49" s="40" t="s">
        <v>1218</v>
      </c>
      <c r="C49" s="163"/>
      <c r="D49" s="287"/>
      <c r="E49" s="285" t="s">
        <v>1276</v>
      </c>
      <c r="F49" s="77" t="s">
        <v>1264</v>
      </c>
      <c r="G49" s="83"/>
    </row>
    <row r="50" spans="1:7" x14ac:dyDescent="0.25">
      <c r="A50" s="41" t="s">
        <v>744</v>
      </c>
      <c r="B50" s="40" t="s">
        <v>1219</v>
      </c>
      <c r="C50" s="163"/>
      <c r="D50" s="287"/>
      <c r="E50" s="285" t="s">
        <v>1263</v>
      </c>
      <c r="F50" s="77"/>
      <c r="G50" s="83"/>
    </row>
    <row r="51" spans="1:7" ht="47.25" x14ac:dyDescent="0.25">
      <c r="A51" s="41" t="s">
        <v>746</v>
      </c>
      <c r="B51" s="40" t="s">
        <v>1008</v>
      </c>
      <c r="C51" s="165" t="s">
        <v>1224</v>
      </c>
      <c r="D51" s="287"/>
      <c r="E51" s="285" t="s">
        <v>1262</v>
      </c>
      <c r="F51" s="77"/>
      <c r="G51" s="83"/>
    </row>
    <row r="52" spans="1:7" x14ac:dyDescent="0.25">
      <c r="A52" s="41"/>
      <c r="B52" s="40"/>
      <c r="C52" s="165"/>
      <c r="D52" s="287"/>
      <c r="E52" s="285"/>
      <c r="F52" s="77"/>
      <c r="G52" s="83"/>
    </row>
    <row r="53" spans="1:7" x14ac:dyDescent="0.25">
      <c r="A53" s="301" t="s">
        <v>62</v>
      </c>
      <c r="B53" s="294" t="s">
        <v>63</v>
      </c>
      <c r="C53" s="165"/>
      <c r="D53" s="287"/>
      <c r="E53" s="285"/>
      <c r="F53" s="77"/>
      <c r="G53" s="83"/>
    </row>
    <row r="54" spans="1:7" x14ac:dyDescent="0.25">
      <c r="A54" s="302" t="s">
        <v>64</v>
      </c>
      <c r="B54" s="37" t="s">
        <v>65</v>
      </c>
      <c r="C54" s="165"/>
      <c r="D54" s="287"/>
      <c r="E54" s="285"/>
      <c r="F54" s="77"/>
      <c r="G54" s="83"/>
    </row>
    <row r="55" spans="1:7" x14ac:dyDescent="0.25">
      <c r="A55" s="41" t="s">
        <v>66</v>
      </c>
      <c r="B55" s="42" t="s">
        <v>1009</v>
      </c>
      <c r="C55" s="165"/>
      <c r="D55" s="287"/>
      <c r="E55" s="285" t="s">
        <v>1277</v>
      </c>
      <c r="F55" s="77"/>
      <c r="G55" s="83"/>
    </row>
    <row r="56" spans="1:7" ht="31.5" x14ac:dyDescent="0.25">
      <c r="A56" s="41" t="s">
        <v>68</v>
      </c>
      <c r="B56" s="42" t="s">
        <v>1010</v>
      </c>
      <c r="C56" s="165"/>
      <c r="D56" s="287"/>
      <c r="E56" s="285" t="s">
        <v>1277</v>
      </c>
      <c r="F56" s="77"/>
      <c r="G56" s="83"/>
    </row>
    <row r="57" spans="1:7" x14ac:dyDescent="0.25">
      <c r="A57" s="41" t="s">
        <v>70</v>
      </c>
      <c r="B57" s="42" t="s">
        <v>1011</v>
      </c>
      <c r="C57" s="165"/>
      <c r="D57" s="287"/>
      <c r="E57" s="285" t="s">
        <v>1278</v>
      </c>
      <c r="F57" s="77"/>
      <c r="G57" s="83"/>
    </row>
    <row r="58" spans="1:7" ht="31.5" x14ac:dyDescent="0.25">
      <c r="A58" s="41" t="s">
        <v>72</v>
      </c>
      <c r="B58" s="42" t="s">
        <v>1012</v>
      </c>
      <c r="C58" s="165"/>
      <c r="D58" s="287"/>
      <c r="E58" s="285" t="s">
        <v>1278</v>
      </c>
      <c r="F58" s="77"/>
      <c r="G58" s="83"/>
    </row>
    <row r="59" spans="1:7" x14ac:dyDescent="0.25">
      <c r="A59" s="41" t="s">
        <v>74</v>
      </c>
      <c r="B59" s="42" t="s">
        <v>1013</v>
      </c>
      <c r="C59" s="163"/>
      <c r="D59" s="287"/>
      <c r="E59" s="285" t="s">
        <v>1277</v>
      </c>
      <c r="F59" s="77"/>
      <c r="G59" s="83"/>
    </row>
    <row r="60" spans="1:7" ht="31.5" x14ac:dyDescent="0.25">
      <c r="A60" s="41" t="s">
        <v>76</v>
      </c>
      <c r="B60" s="42" t="s">
        <v>1014</v>
      </c>
      <c r="C60" s="165"/>
      <c r="D60" s="287"/>
      <c r="E60" s="285" t="s">
        <v>1282</v>
      </c>
      <c r="F60" s="77"/>
      <c r="G60" s="83"/>
    </row>
    <row r="61" spans="1:7" x14ac:dyDescent="0.25">
      <c r="A61" s="41" t="s">
        <v>78</v>
      </c>
      <c r="B61" s="42" t="s">
        <v>1015</v>
      </c>
      <c r="C61" s="163"/>
      <c r="D61" s="287"/>
      <c r="E61" s="285" t="s">
        <v>1282</v>
      </c>
      <c r="F61" s="77"/>
      <c r="G61" s="83"/>
    </row>
    <row r="62" spans="1:7" x14ac:dyDescent="0.25">
      <c r="A62" s="43" t="s">
        <v>81</v>
      </c>
      <c r="B62" s="42" t="s">
        <v>1016</v>
      </c>
      <c r="C62" s="163"/>
      <c r="D62" s="287"/>
      <c r="E62" s="285" t="s">
        <v>1277</v>
      </c>
      <c r="F62" s="77"/>
      <c r="G62" s="83"/>
    </row>
    <row r="63" spans="1:7" ht="31.5" x14ac:dyDescent="0.25">
      <c r="A63" s="158"/>
      <c r="B63" s="158" t="s">
        <v>1017</v>
      </c>
      <c r="C63" s="163"/>
      <c r="D63" s="287"/>
      <c r="E63" s="285" t="s">
        <v>1278</v>
      </c>
      <c r="F63" s="77"/>
      <c r="G63" s="83"/>
    </row>
    <row r="64" spans="1:7" x14ac:dyDescent="0.25">
      <c r="A64" s="158"/>
      <c r="B64" s="158" t="s">
        <v>1018</v>
      </c>
      <c r="C64" s="163"/>
      <c r="D64" s="287"/>
      <c r="E64" s="285" t="s">
        <v>1282</v>
      </c>
      <c r="F64" s="77"/>
      <c r="G64" s="83"/>
    </row>
    <row r="65" spans="1:7" ht="31.5" x14ac:dyDescent="0.25">
      <c r="A65" s="158"/>
      <c r="B65" s="158" t="s">
        <v>1019</v>
      </c>
      <c r="C65" s="163"/>
      <c r="D65" s="287"/>
      <c r="E65" s="285" t="s">
        <v>1282</v>
      </c>
      <c r="F65" s="77"/>
      <c r="G65" s="83"/>
    </row>
    <row r="66" spans="1:7" ht="31.5" x14ac:dyDescent="0.25">
      <c r="A66" s="158"/>
      <c r="B66" s="158" t="s">
        <v>1020</v>
      </c>
      <c r="C66" s="165"/>
      <c r="D66" s="287"/>
      <c r="E66" s="285" t="s">
        <v>1282</v>
      </c>
      <c r="F66" s="77"/>
      <c r="G66" s="83"/>
    </row>
    <row r="67" spans="1:7" x14ac:dyDescent="0.25">
      <c r="A67" s="40"/>
      <c r="B67" s="40"/>
      <c r="C67" s="163"/>
      <c r="D67" s="287"/>
      <c r="E67" s="285"/>
      <c r="F67" s="77"/>
      <c r="G67" s="83"/>
    </row>
    <row r="68" spans="1:7" x14ac:dyDescent="0.25">
      <c r="A68" s="302" t="s">
        <v>87</v>
      </c>
      <c r="B68" s="37" t="s">
        <v>88</v>
      </c>
      <c r="C68" s="163"/>
      <c r="D68" s="287"/>
      <c r="E68" s="285"/>
      <c r="F68" s="77"/>
      <c r="G68" s="83"/>
    </row>
    <row r="69" spans="1:7" x14ac:dyDescent="0.25">
      <c r="A69" s="41" t="s">
        <v>89</v>
      </c>
      <c r="B69" s="296" t="s">
        <v>1021</v>
      </c>
      <c r="C69" s="163"/>
      <c r="D69" s="287"/>
      <c r="E69" s="285"/>
      <c r="F69" s="77"/>
      <c r="G69" s="83"/>
    </row>
    <row r="70" spans="1:7" x14ac:dyDescent="0.25">
      <c r="A70" s="41" t="s">
        <v>91</v>
      </c>
      <c r="B70" s="296" t="s">
        <v>1022</v>
      </c>
      <c r="C70" s="163"/>
      <c r="D70" s="287"/>
      <c r="E70" s="285" t="s">
        <v>1277</v>
      </c>
      <c r="F70" s="77"/>
      <c r="G70" s="83"/>
    </row>
    <row r="71" spans="1:7" x14ac:dyDescent="0.25">
      <c r="A71" s="41" t="s">
        <v>93</v>
      </c>
      <c r="B71" s="296" t="s">
        <v>1023</v>
      </c>
      <c r="C71" s="163"/>
      <c r="D71" s="287"/>
      <c r="E71" s="285" t="s">
        <v>1277</v>
      </c>
      <c r="F71" s="77"/>
      <c r="G71" s="83"/>
    </row>
    <row r="72" spans="1:7" x14ac:dyDescent="0.25">
      <c r="A72" s="41" t="s">
        <v>95</v>
      </c>
      <c r="B72" s="296" t="s">
        <v>1024</v>
      </c>
      <c r="C72" s="163"/>
      <c r="D72" s="287"/>
      <c r="E72" s="285" t="s">
        <v>1279</v>
      </c>
      <c r="F72" s="77"/>
      <c r="G72" s="83"/>
    </row>
    <row r="73" spans="1:7" x14ac:dyDescent="0.25">
      <c r="A73" s="41" t="s">
        <v>97</v>
      </c>
      <c r="B73" s="296" t="s">
        <v>1025</v>
      </c>
      <c r="C73" s="165" t="s">
        <v>1225</v>
      </c>
      <c r="D73" s="287"/>
      <c r="E73" s="285" t="s">
        <v>1279</v>
      </c>
      <c r="F73" s="77"/>
      <c r="G73" s="83"/>
    </row>
    <row r="74" spans="1:7" x14ac:dyDescent="0.25">
      <c r="A74" s="41" t="s">
        <v>100</v>
      </c>
      <c r="B74" s="296" t="s">
        <v>1228</v>
      </c>
      <c r="C74" s="163" t="s">
        <v>1227</v>
      </c>
      <c r="D74" s="287"/>
      <c r="E74" s="285" t="s">
        <v>1280</v>
      </c>
      <c r="F74" s="77"/>
      <c r="G74" s="83"/>
    </row>
    <row r="75" spans="1:7" x14ac:dyDescent="0.25">
      <c r="A75" s="41" t="s">
        <v>103</v>
      </c>
      <c r="B75" s="296" t="s">
        <v>1026</v>
      </c>
      <c r="C75" s="163" t="s">
        <v>1226</v>
      </c>
      <c r="D75" s="287"/>
      <c r="E75" s="285" t="s">
        <v>1279</v>
      </c>
      <c r="F75" s="77"/>
      <c r="G75" s="83"/>
    </row>
    <row r="76" spans="1:7" x14ac:dyDescent="0.25">
      <c r="A76" s="41" t="s">
        <v>106</v>
      </c>
      <c r="B76" s="296" t="s">
        <v>1229</v>
      </c>
      <c r="C76" s="163"/>
      <c r="D76" s="287"/>
      <c r="E76" s="285" t="s">
        <v>1280</v>
      </c>
      <c r="F76" s="77"/>
      <c r="G76" s="83"/>
    </row>
    <row r="77" spans="1:7" ht="31.5" x14ac:dyDescent="0.25">
      <c r="A77" s="41" t="s">
        <v>109</v>
      </c>
      <c r="B77" s="40" t="s">
        <v>1027</v>
      </c>
      <c r="C77" s="163"/>
      <c r="D77" s="287"/>
      <c r="E77" s="285" t="s">
        <v>1281</v>
      </c>
      <c r="F77" s="77"/>
      <c r="G77" s="83"/>
    </row>
    <row r="78" spans="1:7" ht="31.5" x14ac:dyDescent="0.25">
      <c r="A78" s="43" t="s">
        <v>111</v>
      </c>
      <c r="B78" s="42" t="s">
        <v>1028</v>
      </c>
      <c r="C78" s="163"/>
      <c r="D78" s="287"/>
      <c r="E78" s="285" t="s">
        <v>1281</v>
      </c>
      <c r="F78" s="77"/>
      <c r="G78" s="83"/>
    </row>
    <row r="79" spans="1:7" ht="31.5" x14ac:dyDescent="0.25">
      <c r="A79" s="158"/>
      <c r="B79" s="158" t="s">
        <v>1029</v>
      </c>
      <c r="C79" s="163"/>
      <c r="D79" s="287"/>
      <c r="E79" s="285" t="s">
        <v>1281</v>
      </c>
      <c r="F79" s="77"/>
      <c r="G79" s="83"/>
    </row>
    <row r="80" spans="1:7" ht="31.5" x14ac:dyDescent="0.25">
      <c r="A80" s="158"/>
      <c r="B80" s="158" t="s">
        <v>1030</v>
      </c>
      <c r="C80" s="163"/>
      <c r="D80" s="287"/>
      <c r="E80" s="285" t="s">
        <v>1279</v>
      </c>
      <c r="F80" s="77"/>
      <c r="G80" s="83"/>
    </row>
    <row r="81" spans="1:7" x14ac:dyDescent="0.25">
      <c r="A81" s="158"/>
      <c r="B81" s="158"/>
      <c r="C81" s="163"/>
      <c r="D81" s="287"/>
      <c r="E81" s="285"/>
      <c r="F81" s="77"/>
      <c r="G81" s="83"/>
    </row>
    <row r="82" spans="1:7" x14ac:dyDescent="0.25">
      <c r="A82" s="43" t="s">
        <v>118</v>
      </c>
      <c r="B82" s="303" t="s">
        <v>119</v>
      </c>
      <c r="C82" s="163"/>
      <c r="D82" s="287"/>
      <c r="E82" s="285"/>
      <c r="F82" s="77"/>
      <c r="G82" s="83"/>
    </row>
    <row r="83" spans="1:7" x14ac:dyDescent="0.25">
      <c r="A83" s="43" t="s">
        <v>120</v>
      </c>
      <c r="B83" s="42" t="s">
        <v>1031</v>
      </c>
      <c r="C83" s="163"/>
      <c r="D83" s="287"/>
      <c r="E83" s="285" t="s">
        <v>1277</v>
      </c>
      <c r="F83" s="77"/>
      <c r="G83" s="83"/>
    </row>
    <row r="84" spans="1:7" s="86" customFormat="1" x14ac:dyDescent="0.25">
      <c r="A84" s="43" t="s">
        <v>122</v>
      </c>
      <c r="B84" s="42" t="s">
        <v>1032</v>
      </c>
      <c r="C84" s="166"/>
      <c r="D84" s="289"/>
      <c r="E84" s="177" t="s">
        <v>1279</v>
      </c>
      <c r="F84" s="84"/>
      <c r="G84" s="85"/>
    </row>
    <row r="85" spans="1:7" s="86" customFormat="1" ht="31.5" x14ac:dyDescent="0.25">
      <c r="A85" s="43" t="s">
        <v>124</v>
      </c>
      <c r="B85" s="42" t="s">
        <v>1230</v>
      </c>
      <c r="C85" s="173" t="s">
        <v>1231</v>
      </c>
      <c r="D85" s="289"/>
      <c r="E85" s="177" t="s">
        <v>1262</v>
      </c>
      <c r="F85" s="84"/>
      <c r="G85" s="85"/>
    </row>
    <row r="86" spans="1:7" s="86" customFormat="1" x14ac:dyDescent="0.25">
      <c r="A86" s="43" t="s">
        <v>127</v>
      </c>
      <c r="B86" s="42" t="s">
        <v>1033</v>
      </c>
      <c r="C86" s="166"/>
      <c r="D86" s="289"/>
      <c r="E86" s="177" t="s">
        <v>1279</v>
      </c>
      <c r="F86" s="84"/>
      <c r="G86" s="85"/>
    </row>
    <row r="87" spans="1:7" s="86" customFormat="1" ht="31.5" x14ac:dyDescent="0.25">
      <c r="A87" s="43" t="s">
        <v>129</v>
      </c>
      <c r="B87" s="42" t="s">
        <v>1034</v>
      </c>
      <c r="C87" s="166"/>
      <c r="D87" s="289"/>
      <c r="E87" s="177" t="s">
        <v>1283</v>
      </c>
      <c r="F87" s="84"/>
      <c r="G87" s="85"/>
    </row>
    <row r="88" spans="1:7" ht="31.5" x14ac:dyDescent="0.25">
      <c r="A88" s="43" t="s">
        <v>131</v>
      </c>
      <c r="B88" s="42" t="s">
        <v>1035</v>
      </c>
      <c r="C88" s="163"/>
      <c r="D88" s="287"/>
      <c r="E88" s="285" t="s">
        <v>1283</v>
      </c>
      <c r="F88" s="77"/>
      <c r="G88" s="83"/>
    </row>
    <row r="89" spans="1:7" ht="31.5" x14ac:dyDescent="0.25">
      <c r="A89" s="43" t="s">
        <v>133</v>
      </c>
      <c r="B89" s="42" t="s">
        <v>1232</v>
      </c>
      <c r="C89" s="163" t="s">
        <v>1233</v>
      </c>
      <c r="D89" s="287"/>
      <c r="E89" s="285" t="s">
        <v>1283</v>
      </c>
      <c r="F89" s="77"/>
      <c r="G89" s="83"/>
    </row>
    <row r="90" spans="1:7" ht="31.5" x14ac:dyDescent="0.25">
      <c r="A90" s="43" t="s">
        <v>136</v>
      </c>
      <c r="B90" s="42" t="s">
        <v>1037</v>
      </c>
      <c r="C90" s="163"/>
      <c r="D90" s="287"/>
      <c r="E90" s="285" t="s">
        <v>1283</v>
      </c>
      <c r="F90" s="77"/>
      <c r="G90" s="83"/>
    </row>
    <row r="91" spans="1:7" ht="31.5" x14ac:dyDescent="0.25">
      <c r="A91" s="158"/>
      <c r="B91" s="158" t="s">
        <v>1038</v>
      </c>
      <c r="C91" s="163"/>
      <c r="D91" s="287"/>
      <c r="E91" s="285" t="s">
        <v>1283</v>
      </c>
      <c r="F91" s="77"/>
      <c r="G91" s="83"/>
    </row>
    <row r="92" spans="1:7" ht="31.5" x14ac:dyDescent="0.25">
      <c r="A92" s="158"/>
      <c r="B92" s="158" t="s">
        <v>1039</v>
      </c>
      <c r="C92" s="163"/>
      <c r="D92" s="287"/>
      <c r="E92" s="285" t="s">
        <v>1283</v>
      </c>
      <c r="F92" s="77"/>
      <c r="G92" s="83"/>
    </row>
    <row r="93" spans="1:7" x14ac:dyDescent="0.25">
      <c r="A93" s="42"/>
      <c r="B93" s="42"/>
      <c r="C93" s="163"/>
      <c r="D93" s="287"/>
      <c r="E93" s="285"/>
      <c r="F93" s="77"/>
      <c r="G93" s="83"/>
    </row>
    <row r="94" spans="1:7" x14ac:dyDescent="0.25">
      <c r="A94" s="302" t="s">
        <v>140</v>
      </c>
      <c r="B94" s="37" t="s">
        <v>141</v>
      </c>
      <c r="C94" s="163"/>
      <c r="D94" s="287"/>
      <c r="E94" s="285"/>
      <c r="F94" s="77"/>
      <c r="G94" s="83"/>
    </row>
    <row r="95" spans="1:7" ht="47.25" x14ac:dyDescent="0.25">
      <c r="A95" s="41" t="s">
        <v>142</v>
      </c>
      <c r="B95" s="296" t="s">
        <v>1021</v>
      </c>
      <c r="C95" s="165" t="s">
        <v>1234</v>
      </c>
      <c r="D95" s="287"/>
      <c r="E95" s="285"/>
      <c r="F95" s="77"/>
      <c r="G95" s="83"/>
    </row>
    <row r="96" spans="1:7" x14ac:dyDescent="0.25">
      <c r="A96" s="43" t="s">
        <v>145</v>
      </c>
      <c r="B96" s="42" t="s">
        <v>1040</v>
      </c>
      <c r="C96" s="163"/>
      <c r="D96" s="287"/>
      <c r="E96" s="285" t="s">
        <v>1277</v>
      </c>
      <c r="F96" s="77"/>
      <c r="G96" s="83"/>
    </row>
    <row r="97" spans="1:7" ht="31.5" x14ac:dyDescent="0.25">
      <c r="A97" s="43" t="s">
        <v>147</v>
      </c>
      <c r="B97" s="42" t="s">
        <v>1235</v>
      </c>
      <c r="C97" s="163"/>
      <c r="D97" s="287"/>
      <c r="E97" s="285" t="s">
        <v>1284</v>
      </c>
      <c r="F97" s="77"/>
      <c r="G97" s="83"/>
    </row>
    <row r="98" spans="1:7" x14ac:dyDescent="0.25">
      <c r="A98" s="43" t="s">
        <v>149</v>
      </c>
      <c r="B98" s="42" t="s">
        <v>1041</v>
      </c>
      <c r="C98" s="163"/>
      <c r="D98" s="287"/>
      <c r="E98" s="285" t="s">
        <v>1279</v>
      </c>
      <c r="F98" s="77"/>
      <c r="G98" s="83"/>
    </row>
    <row r="99" spans="1:7" ht="31.5" x14ac:dyDescent="0.25">
      <c r="A99" s="43" t="s">
        <v>151</v>
      </c>
      <c r="B99" s="42" t="s">
        <v>1042</v>
      </c>
      <c r="C99" s="163" t="s">
        <v>1236</v>
      </c>
      <c r="D99" s="287"/>
      <c r="E99" s="285" t="s">
        <v>1283</v>
      </c>
      <c r="F99" s="77"/>
      <c r="G99" s="83"/>
    </row>
    <row r="100" spans="1:7" ht="31.5" x14ac:dyDescent="0.25">
      <c r="A100" s="158"/>
      <c r="B100" s="158" t="s">
        <v>1043</v>
      </c>
      <c r="C100" s="163"/>
      <c r="D100" s="287"/>
      <c r="E100" s="285" t="s">
        <v>1283</v>
      </c>
      <c r="F100" s="77"/>
      <c r="G100" s="83"/>
    </row>
    <row r="101" spans="1:7" x14ac:dyDescent="0.25">
      <c r="A101" s="42"/>
      <c r="B101" s="42"/>
      <c r="C101" s="163"/>
      <c r="D101" s="287"/>
      <c r="E101" s="285"/>
      <c r="F101" s="77"/>
      <c r="G101" s="83"/>
    </row>
    <row r="102" spans="1:7" x14ac:dyDescent="0.25">
      <c r="A102" s="43" t="s">
        <v>155</v>
      </c>
      <c r="B102" s="303" t="s">
        <v>156</v>
      </c>
      <c r="C102" s="163"/>
      <c r="D102" s="287"/>
      <c r="E102" s="285"/>
      <c r="F102" s="77"/>
      <c r="G102" s="83"/>
    </row>
    <row r="103" spans="1:7" ht="47.25" x14ac:dyDescent="0.25">
      <c r="A103" s="43" t="s">
        <v>157</v>
      </c>
      <c r="B103" s="42" t="s">
        <v>1238</v>
      </c>
      <c r="C103" s="165" t="s">
        <v>1237</v>
      </c>
      <c r="D103" s="287"/>
      <c r="E103" s="285" t="s">
        <v>1262</v>
      </c>
      <c r="F103" s="77"/>
      <c r="G103" s="83"/>
    </row>
    <row r="104" spans="1:7" ht="47.25" x14ac:dyDescent="0.25">
      <c r="A104" s="43" t="s">
        <v>160</v>
      </c>
      <c r="B104" s="42" t="s">
        <v>1239</v>
      </c>
      <c r="C104" s="165" t="s">
        <v>1240</v>
      </c>
      <c r="D104" s="287"/>
      <c r="E104" s="285" t="s">
        <v>1262</v>
      </c>
      <c r="F104" s="77"/>
      <c r="G104" s="83"/>
    </row>
    <row r="105" spans="1:7" ht="31.5" x14ac:dyDescent="0.25">
      <c r="A105" s="43" t="s">
        <v>163</v>
      </c>
      <c r="B105" s="42" t="s">
        <v>1241</v>
      </c>
      <c r="C105" s="165" t="s">
        <v>1242</v>
      </c>
      <c r="D105" s="287"/>
      <c r="E105" s="285" t="s">
        <v>1283</v>
      </c>
      <c r="F105" s="77"/>
      <c r="G105" s="83"/>
    </row>
    <row r="106" spans="1:7" ht="31.5" x14ac:dyDescent="0.25">
      <c r="A106" s="43" t="s">
        <v>165</v>
      </c>
      <c r="B106" s="42" t="s">
        <v>1036</v>
      </c>
      <c r="C106" s="163"/>
      <c r="D106" s="287"/>
      <c r="E106" s="285" t="s">
        <v>1283</v>
      </c>
      <c r="F106" s="77"/>
      <c r="G106" s="83"/>
    </row>
    <row r="107" spans="1:7" ht="31.5" x14ac:dyDescent="0.25">
      <c r="A107" s="43" t="s">
        <v>166</v>
      </c>
      <c r="B107" s="42" t="s">
        <v>1044</v>
      </c>
      <c r="C107" s="163"/>
      <c r="D107" s="287"/>
      <c r="E107" s="285" t="s">
        <v>1283</v>
      </c>
      <c r="F107" s="77"/>
      <c r="G107" s="83"/>
    </row>
    <row r="108" spans="1:7" ht="31.5" x14ac:dyDescent="0.25">
      <c r="A108" s="158"/>
      <c r="B108" s="158" t="s">
        <v>1045</v>
      </c>
      <c r="C108" s="163"/>
      <c r="D108" s="287"/>
      <c r="E108" s="285" t="s">
        <v>1283</v>
      </c>
      <c r="F108" s="77"/>
      <c r="G108" s="83"/>
    </row>
    <row r="109" spans="1:7" x14ac:dyDescent="0.25">
      <c r="A109" s="42"/>
      <c r="B109" s="42"/>
      <c r="C109" s="163"/>
      <c r="D109" s="287"/>
      <c r="E109" s="285"/>
      <c r="F109" s="76"/>
      <c r="G109" s="83"/>
    </row>
    <row r="110" spans="1:7" x14ac:dyDescent="0.25">
      <c r="A110" s="304" t="s">
        <v>169</v>
      </c>
      <c r="B110" s="305" t="s">
        <v>170</v>
      </c>
      <c r="C110" s="326"/>
      <c r="D110" s="287"/>
      <c r="E110" s="285"/>
      <c r="F110" s="77"/>
      <c r="G110" s="83"/>
    </row>
    <row r="111" spans="1:7" x14ac:dyDescent="0.25">
      <c r="A111" s="42"/>
      <c r="B111" s="42"/>
      <c r="C111" s="326"/>
      <c r="D111" s="287"/>
      <c r="E111" s="285"/>
      <c r="F111" s="77"/>
      <c r="G111" s="83"/>
    </row>
    <row r="112" spans="1:7" x14ac:dyDescent="0.25">
      <c r="A112" s="43" t="s">
        <v>171</v>
      </c>
      <c r="B112" s="303" t="s">
        <v>172</v>
      </c>
      <c r="C112" s="163"/>
      <c r="D112" s="287"/>
      <c r="E112" s="285"/>
      <c r="F112" s="77"/>
      <c r="G112" s="83"/>
    </row>
    <row r="113" spans="1:7" x14ac:dyDescent="0.25">
      <c r="A113" s="43" t="s">
        <v>173</v>
      </c>
      <c r="B113" s="42" t="s">
        <v>1046</v>
      </c>
      <c r="C113" s="163"/>
      <c r="D113" s="287"/>
      <c r="E113" s="285" t="s">
        <v>1285</v>
      </c>
      <c r="F113" s="77"/>
      <c r="G113" s="83"/>
    </row>
    <row r="114" spans="1:7" ht="31.5" x14ac:dyDescent="0.25">
      <c r="A114" s="43" t="s">
        <v>176</v>
      </c>
      <c r="B114" s="42" t="s">
        <v>1047</v>
      </c>
      <c r="C114" s="163"/>
      <c r="D114" s="287"/>
      <c r="E114" s="285" t="s">
        <v>1279</v>
      </c>
      <c r="F114" s="77"/>
      <c r="G114" s="83"/>
    </row>
    <row r="115" spans="1:7" x14ac:dyDescent="0.25">
      <c r="A115" s="41" t="s">
        <v>178</v>
      </c>
      <c r="B115" s="40" t="s">
        <v>1048</v>
      </c>
      <c r="C115" s="163"/>
      <c r="D115" s="287"/>
      <c r="E115" s="285" t="s">
        <v>1279</v>
      </c>
      <c r="F115" s="77"/>
      <c r="G115" s="83"/>
    </row>
    <row r="116" spans="1:7" ht="24" x14ac:dyDescent="0.25">
      <c r="A116" s="41" t="s">
        <v>180</v>
      </c>
      <c r="B116" s="40" t="s">
        <v>1049</v>
      </c>
      <c r="C116" s="163"/>
      <c r="D116" s="287"/>
      <c r="E116" s="285" t="s">
        <v>1286</v>
      </c>
      <c r="F116" s="77"/>
      <c r="G116" s="83"/>
    </row>
    <row r="117" spans="1:7" x14ac:dyDescent="0.25">
      <c r="A117" s="40"/>
      <c r="B117" s="40"/>
      <c r="C117" s="163"/>
      <c r="D117" s="287"/>
      <c r="E117" s="285"/>
      <c r="F117" s="77"/>
      <c r="G117" s="83"/>
    </row>
    <row r="118" spans="1:7" x14ac:dyDescent="0.25">
      <c r="A118" s="302" t="s">
        <v>182</v>
      </c>
      <c r="B118" s="37" t="s">
        <v>183</v>
      </c>
      <c r="C118" s="163"/>
      <c r="D118" s="287"/>
      <c r="E118" s="285"/>
      <c r="F118" s="77"/>
      <c r="G118" s="83"/>
    </row>
    <row r="119" spans="1:7" x14ac:dyDescent="0.25">
      <c r="A119" s="41" t="s">
        <v>184</v>
      </c>
      <c r="B119" s="40" t="s">
        <v>1050</v>
      </c>
      <c r="C119" s="163"/>
      <c r="D119" s="287"/>
      <c r="E119" s="285"/>
      <c r="F119" s="77"/>
      <c r="G119" s="83"/>
    </row>
    <row r="120" spans="1:7" x14ac:dyDescent="0.25">
      <c r="A120" s="41" t="s">
        <v>185</v>
      </c>
      <c r="B120" s="40" t="s">
        <v>1051</v>
      </c>
      <c r="C120" s="163"/>
      <c r="D120" s="287"/>
      <c r="E120" s="285"/>
      <c r="F120" s="77"/>
      <c r="G120" s="83"/>
    </row>
    <row r="121" spans="1:7" x14ac:dyDescent="0.25">
      <c r="A121" s="41" t="s">
        <v>187</v>
      </c>
      <c r="B121" s="40" t="s">
        <v>1052</v>
      </c>
      <c r="C121" s="163"/>
      <c r="D121" s="287"/>
      <c r="E121" s="285"/>
      <c r="F121" s="77"/>
      <c r="G121" s="83"/>
    </row>
    <row r="122" spans="1:7" x14ac:dyDescent="0.25">
      <c r="A122" s="41" t="s">
        <v>190</v>
      </c>
      <c r="B122" s="40" t="s">
        <v>1053</v>
      </c>
      <c r="C122" s="163"/>
      <c r="D122" s="287"/>
      <c r="E122" s="285"/>
      <c r="F122" s="77"/>
      <c r="G122" s="83"/>
    </row>
    <row r="123" spans="1:7" x14ac:dyDescent="0.25">
      <c r="A123" s="40"/>
      <c r="B123" s="40"/>
      <c r="C123" s="163"/>
      <c r="D123" s="287"/>
      <c r="E123" s="285"/>
      <c r="F123" s="77"/>
      <c r="G123" s="83"/>
    </row>
    <row r="124" spans="1:7" x14ac:dyDescent="0.25">
      <c r="A124" s="302" t="s">
        <v>192</v>
      </c>
      <c r="B124" s="37" t="s">
        <v>193</v>
      </c>
      <c r="C124" s="163"/>
      <c r="D124" s="287"/>
      <c r="E124" s="285"/>
      <c r="F124" s="77"/>
      <c r="G124" s="83"/>
    </row>
    <row r="125" spans="1:7" ht="31.5" x14ac:dyDescent="0.25">
      <c r="A125" s="41" t="s">
        <v>194</v>
      </c>
      <c r="B125" s="40" t="s">
        <v>1243</v>
      </c>
      <c r="C125" s="165" t="s">
        <v>1244</v>
      </c>
      <c r="D125" s="287"/>
      <c r="E125" s="285" t="s">
        <v>1287</v>
      </c>
      <c r="F125" s="77"/>
      <c r="G125" s="83"/>
    </row>
    <row r="126" spans="1:7" x14ac:dyDescent="0.25">
      <c r="A126" s="41" t="s">
        <v>198</v>
      </c>
      <c r="B126" s="40" t="s">
        <v>1054</v>
      </c>
      <c r="C126" s="163"/>
      <c r="D126" s="287"/>
      <c r="E126" s="285" t="s">
        <v>1288</v>
      </c>
      <c r="F126" s="77"/>
      <c r="G126" s="83"/>
    </row>
    <row r="127" spans="1:7" x14ac:dyDescent="0.25">
      <c r="A127" s="41" t="s">
        <v>200</v>
      </c>
      <c r="B127" s="40" t="s">
        <v>1055</v>
      </c>
      <c r="C127" s="163"/>
      <c r="D127" s="287"/>
      <c r="E127" s="285"/>
      <c r="F127" s="77"/>
      <c r="G127" s="83"/>
    </row>
    <row r="128" spans="1:7" x14ac:dyDescent="0.25">
      <c r="A128" s="41" t="s">
        <v>202</v>
      </c>
      <c r="B128" s="40" t="s">
        <v>1056</v>
      </c>
      <c r="C128" s="163"/>
      <c r="D128" s="287"/>
      <c r="E128" s="285"/>
      <c r="F128" s="77"/>
      <c r="G128" s="83"/>
    </row>
    <row r="129" spans="1:7" x14ac:dyDescent="0.25">
      <c r="A129" s="41" t="s">
        <v>204</v>
      </c>
      <c r="B129" s="40" t="s">
        <v>1049</v>
      </c>
      <c r="C129" s="163"/>
      <c r="D129" s="287"/>
      <c r="E129" s="285"/>
      <c r="F129" s="77"/>
      <c r="G129" s="83"/>
    </row>
    <row r="130" spans="1:7" x14ac:dyDescent="0.25">
      <c r="A130" s="40"/>
      <c r="B130" s="40"/>
      <c r="C130" s="163"/>
      <c r="D130" s="287"/>
      <c r="E130" s="285"/>
      <c r="F130" s="77"/>
      <c r="G130" s="83"/>
    </row>
    <row r="131" spans="1:7" x14ac:dyDescent="0.25">
      <c r="A131" s="302" t="s">
        <v>206</v>
      </c>
      <c r="B131" s="37" t="s">
        <v>207</v>
      </c>
      <c r="C131" s="163"/>
      <c r="D131" s="287"/>
      <c r="E131" s="285"/>
      <c r="F131" s="77"/>
      <c r="G131" s="83"/>
    </row>
    <row r="132" spans="1:7" x14ac:dyDescent="0.25">
      <c r="A132" s="41" t="s">
        <v>208</v>
      </c>
      <c r="B132" s="40" t="s">
        <v>1057</v>
      </c>
      <c r="C132" s="163"/>
      <c r="D132" s="287"/>
      <c r="E132" s="285" t="s">
        <v>1279</v>
      </c>
      <c r="F132" s="77"/>
      <c r="G132" s="83"/>
    </row>
    <row r="133" spans="1:7" x14ac:dyDescent="0.25">
      <c r="A133" s="41" t="s">
        <v>210</v>
      </c>
      <c r="B133" s="40" t="s">
        <v>1058</v>
      </c>
      <c r="C133" s="163"/>
      <c r="D133" s="287"/>
      <c r="E133" s="285" t="s">
        <v>1279</v>
      </c>
      <c r="F133" s="77"/>
      <c r="G133" s="83"/>
    </row>
    <row r="134" spans="1:7" x14ac:dyDescent="0.25">
      <c r="A134" s="41" t="s">
        <v>213</v>
      </c>
      <c r="B134" s="40" t="s">
        <v>1059</v>
      </c>
      <c r="C134" s="163"/>
      <c r="D134" s="287"/>
      <c r="E134" s="285" t="s">
        <v>1279</v>
      </c>
      <c r="F134" s="77"/>
      <c r="G134" s="83"/>
    </row>
    <row r="135" spans="1:7" ht="31.5" x14ac:dyDescent="0.25">
      <c r="A135" s="41" t="s">
        <v>216</v>
      </c>
      <c r="B135" s="40" t="s">
        <v>1060</v>
      </c>
      <c r="C135" s="163"/>
      <c r="D135" s="287"/>
      <c r="E135" s="285"/>
      <c r="F135" s="77"/>
      <c r="G135" s="83"/>
    </row>
    <row r="136" spans="1:7" x14ac:dyDescent="0.25">
      <c r="A136" s="41" t="s">
        <v>218</v>
      </c>
      <c r="B136" s="40" t="s">
        <v>1049</v>
      </c>
      <c r="C136" s="163"/>
      <c r="D136" s="287"/>
      <c r="E136" s="285"/>
      <c r="F136" s="77"/>
      <c r="G136" s="83"/>
    </row>
    <row r="137" spans="1:7" x14ac:dyDescent="0.25">
      <c r="A137" s="40"/>
      <c r="B137" s="40"/>
      <c r="C137" s="163"/>
      <c r="D137" s="287"/>
      <c r="E137" s="285"/>
      <c r="F137" s="77"/>
      <c r="G137" s="83"/>
    </row>
    <row r="138" spans="1:7" x14ac:dyDescent="0.25">
      <c r="A138" s="302" t="s">
        <v>219</v>
      </c>
      <c r="B138" s="37" t="s">
        <v>220</v>
      </c>
      <c r="C138" s="163"/>
      <c r="D138" s="287"/>
      <c r="E138" s="285"/>
      <c r="F138" s="77"/>
      <c r="G138" s="83"/>
    </row>
    <row r="139" spans="1:7" x14ac:dyDescent="0.25">
      <c r="A139" s="41" t="s">
        <v>221</v>
      </c>
      <c r="B139" s="40" t="s">
        <v>1061</v>
      </c>
      <c r="C139" s="163"/>
      <c r="D139" s="287"/>
      <c r="E139" s="285" t="s">
        <v>1289</v>
      </c>
      <c r="F139" s="77"/>
      <c r="G139" s="83"/>
    </row>
    <row r="140" spans="1:7" x14ac:dyDescent="0.25">
      <c r="A140" s="41" t="s">
        <v>223</v>
      </c>
      <c r="B140" s="40" t="s">
        <v>1062</v>
      </c>
      <c r="C140" s="163"/>
      <c r="D140" s="287"/>
      <c r="E140" s="285"/>
      <c r="F140" s="77"/>
      <c r="G140" s="83"/>
    </row>
    <row r="141" spans="1:7" x14ac:dyDescent="0.25">
      <c r="A141" s="41" t="s">
        <v>226</v>
      </c>
      <c r="B141" s="40" t="s">
        <v>1063</v>
      </c>
      <c r="C141" s="163"/>
      <c r="D141" s="287"/>
      <c r="E141" s="285"/>
      <c r="F141" s="77"/>
      <c r="G141" s="83"/>
    </row>
    <row r="142" spans="1:7" x14ac:dyDescent="0.25">
      <c r="A142" s="41" t="s">
        <v>229</v>
      </c>
      <c r="B142" s="40" t="s">
        <v>1064</v>
      </c>
      <c r="C142" s="163"/>
      <c r="D142" s="287"/>
      <c r="E142" s="285"/>
      <c r="F142" s="77"/>
      <c r="G142" s="83"/>
    </row>
    <row r="143" spans="1:7" x14ac:dyDescent="0.25">
      <c r="A143" s="41"/>
      <c r="B143" s="40"/>
      <c r="C143" s="163"/>
      <c r="D143" s="287"/>
      <c r="E143" s="285"/>
      <c r="F143" s="77"/>
      <c r="G143" s="83"/>
    </row>
    <row r="144" spans="1:7" x14ac:dyDescent="0.25">
      <c r="A144" s="302" t="s">
        <v>231</v>
      </c>
      <c r="B144" s="37" t="s">
        <v>232</v>
      </c>
      <c r="C144" s="163"/>
      <c r="D144" s="287"/>
      <c r="E144" s="285"/>
      <c r="F144" s="77"/>
      <c r="G144" s="83"/>
    </row>
    <row r="145" spans="1:7" x14ac:dyDescent="0.25">
      <c r="A145" s="41" t="s">
        <v>233</v>
      </c>
      <c r="B145" s="40" t="s">
        <v>1065</v>
      </c>
      <c r="C145" s="163"/>
      <c r="D145" s="287"/>
      <c r="E145" s="285"/>
      <c r="F145" s="77"/>
      <c r="G145" s="83"/>
    </row>
    <row r="146" spans="1:7" x14ac:dyDescent="0.25">
      <c r="A146" s="41" t="s">
        <v>236</v>
      </c>
      <c r="B146" s="40" t="s">
        <v>1066</v>
      </c>
      <c r="C146" s="163"/>
      <c r="D146" s="287"/>
      <c r="E146" s="285" t="s">
        <v>1290</v>
      </c>
      <c r="F146" s="77"/>
      <c r="G146" s="83"/>
    </row>
    <row r="147" spans="1:7" x14ac:dyDescent="0.25">
      <c r="A147" s="41" t="s">
        <v>239</v>
      </c>
      <c r="B147" s="40" t="s">
        <v>1067</v>
      </c>
      <c r="C147" s="163"/>
      <c r="D147" s="287"/>
      <c r="E147" s="285"/>
      <c r="F147" s="77"/>
      <c r="G147" s="83"/>
    </row>
    <row r="148" spans="1:7" x14ac:dyDescent="0.25">
      <c r="A148" s="41" t="s">
        <v>241</v>
      </c>
      <c r="B148" s="40" t="s">
        <v>1068</v>
      </c>
      <c r="C148" s="163"/>
      <c r="D148" s="287"/>
      <c r="E148" s="285"/>
      <c r="F148" s="77"/>
      <c r="G148" s="83"/>
    </row>
    <row r="149" spans="1:7" x14ac:dyDescent="0.25">
      <c r="A149" s="41"/>
      <c r="B149" s="40"/>
      <c r="C149" s="163"/>
      <c r="D149" s="287"/>
      <c r="E149" s="285"/>
      <c r="F149" s="77"/>
      <c r="G149" s="83"/>
    </row>
    <row r="150" spans="1:7" x14ac:dyDescent="0.25">
      <c r="A150" s="293" t="s">
        <v>243</v>
      </c>
      <c r="B150" s="294" t="s">
        <v>244</v>
      </c>
      <c r="C150" s="163"/>
      <c r="D150" s="287"/>
      <c r="E150" s="285"/>
      <c r="F150" s="77"/>
      <c r="G150" s="83"/>
    </row>
    <row r="151" spans="1:7" x14ac:dyDescent="0.25">
      <c r="A151" s="306" t="s">
        <v>245</v>
      </c>
      <c r="B151" s="307" t="s">
        <v>246</v>
      </c>
      <c r="C151" s="163"/>
      <c r="D151" s="287"/>
      <c r="E151" s="285"/>
      <c r="F151" s="77"/>
      <c r="G151" s="83"/>
    </row>
    <row r="152" spans="1:7" ht="31.5" x14ac:dyDescent="0.25">
      <c r="A152" s="306" t="s">
        <v>247</v>
      </c>
      <c r="B152" s="303" t="s">
        <v>1191</v>
      </c>
      <c r="C152" s="163"/>
      <c r="D152" s="287"/>
      <c r="E152" s="285"/>
      <c r="F152" s="77"/>
      <c r="G152" s="83"/>
    </row>
    <row r="153" spans="1:7" x14ac:dyDescent="0.25">
      <c r="A153" s="308" t="s">
        <v>250</v>
      </c>
      <c r="B153" s="42" t="s">
        <v>1255</v>
      </c>
      <c r="C153" s="163"/>
      <c r="D153" s="287"/>
      <c r="E153" s="285" t="s">
        <v>1291</v>
      </c>
      <c r="F153" s="77"/>
      <c r="G153" s="83"/>
    </row>
    <row r="154" spans="1:7" x14ac:dyDescent="0.25">
      <c r="A154" s="308" t="s">
        <v>251</v>
      </c>
      <c r="B154" s="42" t="s">
        <v>1070</v>
      </c>
      <c r="C154" s="163"/>
      <c r="D154" s="287"/>
      <c r="E154" s="285" t="s">
        <v>1291</v>
      </c>
      <c r="F154" s="77"/>
      <c r="G154" s="83"/>
    </row>
    <row r="155" spans="1:7" x14ac:dyDescent="0.25">
      <c r="A155" s="308" t="s">
        <v>254</v>
      </c>
      <c r="B155" s="42" t="s">
        <v>1071</v>
      </c>
      <c r="C155" s="163"/>
      <c r="D155" s="287"/>
      <c r="E155" s="285"/>
      <c r="F155" s="77"/>
      <c r="G155" s="83"/>
    </row>
    <row r="156" spans="1:7" x14ac:dyDescent="0.25">
      <c r="A156" s="308" t="s">
        <v>257</v>
      </c>
      <c r="B156" s="42" t="s">
        <v>1072</v>
      </c>
      <c r="C156" s="163"/>
      <c r="D156" s="287"/>
      <c r="E156" s="285" t="s">
        <v>1292</v>
      </c>
      <c r="F156" s="77"/>
      <c r="G156" s="83"/>
    </row>
    <row r="157" spans="1:7" ht="31.5" x14ac:dyDescent="0.25">
      <c r="A157" s="308" t="s">
        <v>260</v>
      </c>
      <c r="B157" s="42" t="s">
        <v>1073</v>
      </c>
      <c r="C157" s="163"/>
      <c r="D157" s="287"/>
      <c r="E157" s="285"/>
      <c r="F157" s="77"/>
      <c r="G157" s="83"/>
    </row>
    <row r="158" spans="1:7" x14ac:dyDescent="0.25">
      <c r="A158" s="308" t="s">
        <v>262</v>
      </c>
      <c r="B158" s="42" t="s">
        <v>1074</v>
      </c>
      <c r="C158" s="163"/>
      <c r="D158" s="287"/>
      <c r="E158" s="285"/>
      <c r="F158" s="77"/>
      <c r="G158" s="83"/>
    </row>
    <row r="159" spans="1:7" ht="31.5" x14ac:dyDescent="0.25">
      <c r="A159" s="308" t="s">
        <v>265</v>
      </c>
      <c r="B159" s="42" t="s">
        <v>1075</v>
      </c>
      <c r="C159" s="163"/>
      <c r="D159" s="287"/>
      <c r="E159" s="285"/>
      <c r="F159" s="77"/>
      <c r="G159" s="83"/>
    </row>
    <row r="160" spans="1:7" x14ac:dyDescent="0.25">
      <c r="A160" s="308" t="s">
        <v>267</v>
      </c>
      <c r="B160" s="42" t="s">
        <v>1076</v>
      </c>
      <c r="C160" s="163"/>
      <c r="D160" s="287"/>
      <c r="E160" s="285"/>
      <c r="F160" s="77"/>
      <c r="G160" s="83"/>
    </row>
    <row r="161" spans="1:7" ht="31.5" x14ac:dyDescent="0.25">
      <c r="A161" s="308" t="s">
        <v>269</v>
      </c>
      <c r="B161" s="42" t="s">
        <v>1077</v>
      </c>
      <c r="C161" s="163"/>
      <c r="D161" s="287"/>
      <c r="E161" s="285"/>
      <c r="F161" s="77"/>
      <c r="G161" s="83"/>
    </row>
    <row r="162" spans="1:7" x14ac:dyDescent="0.25">
      <c r="A162" s="308" t="s">
        <v>271</v>
      </c>
      <c r="B162" s="42" t="s">
        <v>1078</v>
      </c>
      <c r="C162" s="163"/>
      <c r="D162" s="287"/>
      <c r="E162" s="285"/>
      <c r="F162" s="77"/>
      <c r="G162" s="83"/>
    </row>
    <row r="163" spans="1:7" x14ac:dyDescent="0.25">
      <c r="A163" s="308" t="s">
        <v>273</v>
      </c>
      <c r="B163" s="42" t="s">
        <v>1079</v>
      </c>
      <c r="C163" s="163"/>
      <c r="D163" s="287"/>
      <c r="E163" s="285"/>
      <c r="F163" s="77"/>
      <c r="G163" s="83"/>
    </row>
    <row r="164" spans="1:7" x14ac:dyDescent="0.25">
      <c r="A164" s="308" t="s">
        <v>276</v>
      </c>
      <c r="B164" s="42" t="s">
        <v>1080</v>
      </c>
      <c r="C164" s="163"/>
      <c r="D164" s="287"/>
      <c r="E164" s="285"/>
      <c r="F164" s="77"/>
      <c r="G164" s="83"/>
    </row>
    <row r="165" spans="1:7" ht="31.5" x14ac:dyDescent="0.25">
      <c r="A165" s="308" t="s">
        <v>278</v>
      </c>
      <c r="B165" s="42" t="s">
        <v>1081</v>
      </c>
      <c r="C165" s="163"/>
      <c r="D165" s="287"/>
      <c r="E165" s="285"/>
      <c r="F165" s="77"/>
      <c r="G165" s="83"/>
    </row>
    <row r="166" spans="1:7" ht="31.5" x14ac:dyDescent="0.25">
      <c r="A166" s="308" t="s">
        <v>281</v>
      </c>
      <c r="B166" s="42" t="s">
        <v>1082</v>
      </c>
      <c r="C166" s="163"/>
      <c r="D166" s="287"/>
      <c r="E166" s="285"/>
      <c r="F166" s="77"/>
      <c r="G166" s="83"/>
    </row>
    <row r="167" spans="1:7" x14ac:dyDescent="0.25">
      <c r="A167" s="308" t="s">
        <v>283</v>
      </c>
      <c r="B167" s="42" t="s">
        <v>1083</v>
      </c>
      <c r="C167" s="163"/>
      <c r="D167" s="287"/>
      <c r="E167" s="285"/>
      <c r="F167" s="77"/>
      <c r="G167" s="83"/>
    </row>
    <row r="168" spans="1:7" x14ac:dyDescent="0.25">
      <c r="A168" s="308" t="s">
        <v>285</v>
      </c>
      <c r="B168" s="42" t="s">
        <v>1084</v>
      </c>
      <c r="C168" s="163"/>
      <c r="D168" s="287"/>
      <c r="E168" s="285"/>
      <c r="F168" s="77"/>
      <c r="G168" s="83"/>
    </row>
    <row r="169" spans="1:7" x14ac:dyDescent="0.25">
      <c r="A169" s="158"/>
      <c r="B169" s="158" t="s">
        <v>1085</v>
      </c>
      <c r="C169" s="163"/>
      <c r="D169" s="287"/>
      <c r="E169" s="285"/>
      <c r="F169" s="77"/>
      <c r="G169" s="83"/>
    </row>
    <row r="170" spans="1:7" ht="31.5" x14ac:dyDescent="0.25">
      <c r="A170" s="158"/>
      <c r="B170" s="158" t="s">
        <v>1086</v>
      </c>
      <c r="C170" s="163"/>
      <c r="D170" s="287"/>
      <c r="E170" s="285"/>
      <c r="F170" s="77"/>
      <c r="G170" s="83"/>
    </row>
    <row r="171" spans="1:7" x14ac:dyDescent="0.25">
      <c r="A171" s="309"/>
      <c r="B171" s="309"/>
      <c r="C171" s="163"/>
      <c r="D171" s="287"/>
      <c r="E171" s="285"/>
      <c r="F171" s="77"/>
      <c r="G171" s="83"/>
    </row>
    <row r="172" spans="1:7" ht="31.5" x14ac:dyDescent="0.25">
      <c r="A172" s="306" t="s">
        <v>290</v>
      </c>
      <c r="B172" s="303" t="s">
        <v>1192</v>
      </c>
      <c r="C172" s="163"/>
      <c r="D172" s="287"/>
      <c r="E172" s="285"/>
      <c r="F172" s="77"/>
      <c r="G172" s="83"/>
    </row>
    <row r="173" spans="1:7" x14ac:dyDescent="0.25">
      <c r="A173" s="308" t="s">
        <v>292</v>
      </c>
      <c r="B173" s="42" t="s">
        <v>1254</v>
      </c>
      <c r="C173" s="163"/>
      <c r="D173" s="287"/>
      <c r="E173" s="285"/>
      <c r="F173" s="77"/>
      <c r="G173" s="83"/>
    </row>
    <row r="174" spans="1:7" x14ac:dyDescent="0.25">
      <c r="A174" s="308" t="s">
        <v>293</v>
      </c>
      <c r="B174" s="42" t="s">
        <v>1070</v>
      </c>
      <c r="C174" s="163"/>
      <c r="D174" s="287"/>
      <c r="E174" s="285"/>
      <c r="F174" s="77"/>
      <c r="G174" s="83"/>
    </row>
    <row r="175" spans="1:7" x14ac:dyDescent="0.25">
      <c r="A175" s="308" t="s">
        <v>294</v>
      </c>
      <c r="B175" s="42" t="s">
        <v>1071</v>
      </c>
      <c r="C175" s="163"/>
      <c r="D175" s="287"/>
      <c r="E175" s="285"/>
      <c r="F175" s="77"/>
      <c r="G175" s="83"/>
    </row>
    <row r="176" spans="1:7" x14ac:dyDescent="0.25">
      <c r="A176" s="308" t="s">
        <v>295</v>
      </c>
      <c r="B176" s="42" t="s">
        <v>1072</v>
      </c>
      <c r="C176" s="163"/>
      <c r="D176" s="287"/>
      <c r="E176" s="285"/>
      <c r="F176" s="77"/>
      <c r="G176" s="83"/>
    </row>
    <row r="177" spans="1:7" ht="31.5" x14ac:dyDescent="0.25">
      <c r="A177" s="308" t="s">
        <v>296</v>
      </c>
      <c r="B177" s="42" t="s">
        <v>1073</v>
      </c>
      <c r="C177" s="163"/>
      <c r="D177" s="287"/>
      <c r="E177" s="285"/>
      <c r="F177" s="77"/>
      <c r="G177" s="83"/>
    </row>
    <row r="178" spans="1:7" x14ac:dyDescent="0.25">
      <c r="A178" s="308" t="s">
        <v>297</v>
      </c>
      <c r="B178" s="42" t="s">
        <v>1074</v>
      </c>
      <c r="C178" s="163"/>
      <c r="D178" s="287"/>
      <c r="E178" s="285"/>
      <c r="F178" s="77"/>
      <c r="G178" s="83"/>
    </row>
    <row r="179" spans="1:7" ht="31.5" x14ac:dyDescent="0.25">
      <c r="A179" s="308" t="s">
        <v>298</v>
      </c>
      <c r="B179" s="42" t="s">
        <v>1075</v>
      </c>
      <c r="C179" s="163"/>
      <c r="D179" s="287"/>
      <c r="E179" s="285"/>
      <c r="F179" s="77"/>
      <c r="G179" s="83"/>
    </row>
    <row r="180" spans="1:7" x14ac:dyDescent="0.25">
      <c r="A180" s="308" t="s">
        <v>299</v>
      </c>
      <c r="B180" s="42" t="s">
        <v>1076</v>
      </c>
      <c r="C180" s="163"/>
      <c r="D180" s="287"/>
      <c r="E180" s="285"/>
      <c r="F180" s="77"/>
      <c r="G180" s="83"/>
    </row>
    <row r="181" spans="1:7" ht="31.5" x14ac:dyDescent="0.25">
      <c r="A181" s="308" t="s">
        <v>300</v>
      </c>
      <c r="B181" s="42" t="s">
        <v>1077</v>
      </c>
      <c r="C181" s="163"/>
      <c r="D181" s="287"/>
      <c r="E181" s="285"/>
      <c r="F181" s="77"/>
      <c r="G181" s="83"/>
    </row>
    <row r="182" spans="1:7" x14ac:dyDescent="0.25">
      <c r="A182" s="308" t="s">
        <v>301</v>
      </c>
      <c r="B182" s="42" t="s">
        <v>1078</v>
      </c>
      <c r="C182" s="163"/>
      <c r="D182" s="287"/>
      <c r="E182" s="285"/>
      <c r="F182" s="77"/>
      <c r="G182" s="83"/>
    </row>
    <row r="183" spans="1:7" x14ac:dyDescent="0.25">
      <c r="A183" s="308" t="s">
        <v>302</v>
      </c>
      <c r="B183" s="42" t="s">
        <v>1079</v>
      </c>
      <c r="C183" s="163"/>
      <c r="D183" s="287"/>
      <c r="E183" s="285"/>
      <c r="F183" s="77"/>
      <c r="G183" s="83"/>
    </row>
    <row r="184" spans="1:7" x14ac:dyDescent="0.25">
      <c r="A184" s="308" t="s">
        <v>303</v>
      </c>
      <c r="B184" s="42" t="s">
        <v>1080</v>
      </c>
      <c r="C184" s="163"/>
      <c r="D184" s="287"/>
      <c r="E184" s="285"/>
      <c r="F184" s="77"/>
      <c r="G184" s="83"/>
    </row>
    <row r="185" spans="1:7" ht="31.5" x14ac:dyDescent="0.25">
      <c r="A185" s="308" t="s">
        <v>304</v>
      </c>
      <c r="B185" s="42" t="s">
        <v>1081</v>
      </c>
      <c r="C185" s="163"/>
      <c r="D185" s="287"/>
      <c r="E185" s="285"/>
      <c r="F185" s="77"/>
      <c r="G185" s="83"/>
    </row>
    <row r="186" spans="1:7" ht="31.5" x14ac:dyDescent="0.25">
      <c r="A186" s="308" t="s">
        <v>305</v>
      </c>
      <c r="B186" s="42" t="s">
        <v>1087</v>
      </c>
      <c r="C186" s="163"/>
      <c r="D186" s="287"/>
      <c r="E186" s="285"/>
      <c r="F186" s="77"/>
      <c r="G186" s="83"/>
    </row>
    <row r="187" spans="1:7" x14ac:dyDescent="0.25">
      <c r="A187" s="308" t="s">
        <v>306</v>
      </c>
      <c r="B187" s="42" t="s">
        <v>1083</v>
      </c>
      <c r="C187" s="163"/>
      <c r="D187" s="287"/>
      <c r="E187" s="285"/>
      <c r="F187" s="77"/>
      <c r="G187" s="83"/>
    </row>
    <row r="188" spans="1:7" x14ac:dyDescent="0.25">
      <c r="A188" s="308" t="s">
        <v>307</v>
      </c>
      <c r="B188" s="42" t="s">
        <v>1084</v>
      </c>
      <c r="C188" s="163"/>
      <c r="D188" s="287"/>
      <c r="E188" s="285"/>
      <c r="F188" s="77"/>
      <c r="G188" s="83"/>
    </row>
    <row r="189" spans="1:7" x14ac:dyDescent="0.25">
      <c r="A189" s="158"/>
      <c r="B189" s="158" t="s">
        <v>1085</v>
      </c>
      <c r="C189" s="163"/>
      <c r="D189" s="287"/>
      <c r="E189" s="285"/>
      <c r="F189" s="77"/>
      <c r="G189" s="83"/>
    </row>
    <row r="190" spans="1:7" ht="31.5" x14ac:dyDescent="0.25">
      <c r="A190" s="158"/>
      <c r="B190" s="158" t="s">
        <v>1086</v>
      </c>
      <c r="C190" s="163"/>
      <c r="D190" s="287"/>
      <c r="E190" s="285"/>
      <c r="F190" s="77"/>
      <c r="G190" s="83"/>
    </row>
    <row r="191" spans="1:7" x14ac:dyDescent="0.25">
      <c r="A191" s="309"/>
      <c r="B191" s="309"/>
      <c r="C191" s="163"/>
      <c r="D191" s="287"/>
      <c r="E191" s="285"/>
      <c r="F191" s="77"/>
      <c r="G191" s="83"/>
    </row>
    <row r="192" spans="1:7" x14ac:dyDescent="0.25">
      <c r="A192" s="306" t="s">
        <v>308</v>
      </c>
      <c r="B192" s="307" t="s">
        <v>309</v>
      </c>
      <c r="C192" s="163"/>
      <c r="D192" s="287"/>
      <c r="E192" s="285"/>
      <c r="F192" s="77"/>
      <c r="G192" s="83"/>
    </row>
    <row r="193" spans="1:7" x14ac:dyDescent="0.25">
      <c r="A193" s="308" t="s">
        <v>310</v>
      </c>
      <c r="B193" s="42" t="s">
        <v>1254</v>
      </c>
      <c r="C193" s="163"/>
      <c r="D193" s="287"/>
      <c r="E193" s="285"/>
      <c r="F193" s="77"/>
      <c r="G193" s="83"/>
    </row>
    <row r="194" spans="1:7" x14ac:dyDescent="0.25">
      <c r="A194" s="308" t="s">
        <v>311</v>
      </c>
      <c r="B194" s="42" t="s">
        <v>1070</v>
      </c>
      <c r="C194" s="163"/>
      <c r="D194" s="287"/>
      <c r="E194" s="285"/>
      <c r="F194" s="77"/>
      <c r="G194" s="83"/>
    </row>
    <row r="195" spans="1:7" x14ac:dyDescent="0.25">
      <c r="A195" s="308" t="s">
        <v>312</v>
      </c>
      <c r="B195" s="42" t="s">
        <v>1071</v>
      </c>
      <c r="C195" s="163"/>
      <c r="D195" s="287"/>
      <c r="E195" s="285"/>
      <c r="F195" s="77"/>
      <c r="G195" s="83"/>
    </row>
    <row r="196" spans="1:7" x14ac:dyDescent="0.25">
      <c r="A196" s="308" t="s">
        <v>313</v>
      </c>
      <c r="B196" s="42" t="s">
        <v>1072</v>
      </c>
      <c r="C196" s="163"/>
      <c r="D196" s="287"/>
      <c r="E196" s="285"/>
      <c r="F196" s="77"/>
      <c r="G196" s="83"/>
    </row>
    <row r="197" spans="1:7" ht="31.5" x14ac:dyDescent="0.25">
      <c r="A197" s="308" t="s">
        <v>314</v>
      </c>
      <c r="B197" s="42" t="s">
        <v>1073</v>
      </c>
      <c r="C197" s="163"/>
      <c r="D197" s="287"/>
      <c r="E197" s="285"/>
      <c r="F197" s="77"/>
      <c r="G197" s="83"/>
    </row>
    <row r="198" spans="1:7" x14ac:dyDescent="0.25">
      <c r="A198" s="308" t="s">
        <v>315</v>
      </c>
      <c r="B198" s="42" t="s">
        <v>1074</v>
      </c>
      <c r="C198" s="163"/>
      <c r="D198" s="287"/>
      <c r="E198" s="285"/>
      <c r="F198" s="77"/>
      <c r="G198" s="83"/>
    </row>
    <row r="199" spans="1:7" ht="31.5" x14ac:dyDescent="0.25">
      <c r="A199" s="308" t="s">
        <v>316</v>
      </c>
      <c r="B199" s="42" t="s">
        <v>1075</v>
      </c>
      <c r="C199" s="163"/>
      <c r="D199" s="287"/>
      <c r="E199" s="285"/>
      <c r="F199" s="77"/>
      <c r="G199" s="83"/>
    </row>
    <row r="200" spans="1:7" x14ac:dyDescent="0.25">
      <c r="A200" s="308" t="s">
        <v>317</v>
      </c>
      <c r="B200" s="42" t="s">
        <v>1076</v>
      </c>
      <c r="C200" s="163"/>
      <c r="D200" s="287"/>
      <c r="E200" s="285"/>
      <c r="F200" s="77"/>
      <c r="G200" s="83"/>
    </row>
    <row r="201" spans="1:7" ht="31.5" x14ac:dyDescent="0.25">
      <c r="A201" s="308" t="s">
        <v>318</v>
      </c>
      <c r="B201" s="42" t="s">
        <v>1077</v>
      </c>
      <c r="C201" s="163"/>
      <c r="D201" s="287"/>
      <c r="E201" s="285"/>
      <c r="F201" s="77"/>
      <c r="G201" s="83"/>
    </row>
    <row r="202" spans="1:7" x14ac:dyDescent="0.25">
      <c r="A202" s="308" t="s">
        <v>319</v>
      </c>
      <c r="B202" s="42" t="s">
        <v>1078</v>
      </c>
      <c r="C202" s="163"/>
      <c r="D202" s="287"/>
      <c r="E202" s="285"/>
      <c r="F202" s="77"/>
      <c r="G202" s="83"/>
    </row>
    <row r="203" spans="1:7" x14ac:dyDescent="0.25">
      <c r="A203" s="308" t="s">
        <v>320</v>
      </c>
      <c r="B203" s="42" t="s">
        <v>1079</v>
      </c>
      <c r="C203" s="163"/>
      <c r="D203" s="287"/>
      <c r="E203" s="285"/>
      <c r="F203" s="77"/>
      <c r="G203" s="83"/>
    </row>
    <row r="204" spans="1:7" x14ac:dyDescent="0.25">
      <c r="A204" s="308" t="s">
        <v>321</v>
      </c>
      <c r="B204" s="42" t="s">
        <v>1080</v>
      </c>
      <c r="C204" s="163"/>
      <c r="D204" s="287"/>
      <c r="E204" s="285"/>
      <c r="F204" s="77"/>
      <c r="G204" s="83"/>
    </row>
    <row r="205" spans="1:7" ht="31.5" x14ac:dyDescent="0.25">
      <c r="A205" s="308" t="s">
        <v>322</v>
      </c>
      <c r="B205" s="42" t="s">
        <v>1081</v>
      </c>
      <c r="C205" s="163"/>
      <c r="D205" s="287"/>
      <c r="E205" s="285"/>
      <c r="F205" s="77"/>
      <c r="G205" s="83"/>
    </row>
    <row r="206" spans="1:7" ht="31.5" x14ac:dyDescent="0.25">
      <c r="A206" s="308" t="s">
        <v>323</v>
      </c>
      <c r="B206" s="42" t="s">
        <v>1082</v>
      </c>
      <c r="C206" s="163"/>
      <c r="D206" s="287"/>
      <c r="E206" s="285"/>
      <c r="F206" s="77"/>
      <c r="G206" s="83"/>
    </row>
    <row r="207" spans="1:7" x14ac:dyDescent="0.25">
      <c r="A207" s="308" t="s">
        <v>324</v>
      </c>
      <c r="B207" s="42" t="s">
        <v>1083</v>
      </c>
      <c r="C207" s="163"/>
      <c r="D207" s="287"/>
      <c r="E207" s="285"/>
      <c r="F207" s="77"/>
      <c r="G207" s="83"/>
    </row>
    <row r="208" spans="1:7" x14ac:dyDescent="0.25">
      <c r="A208" s="308" t="s">
        <v>325</v>
      </c>
      <c r="B208" s="42" t="s">
        <v>1084</v>
      </c>
      <c r="C208" s="163"/>
      <c r="D208" s="287"/>
      <c r="E208" s="285"/>
      <c r="F208" s="77"/>
      <c r="G208" s="83"/>
    </row>
    <row r="209" spans="1:10" x14ac:dyDescent="0.25">
      <c r="A209" s="158"/>
      <c r="B209" s="158" t="s">
        <v>1085</v>
      </c>
      <c r="C209" s="163"/>
      <c r="D209" s="287"/>
      <c r="E209" s="285"/>
      <c r="F209" s="77"/>
      <c r="G209" s="83"/>
    </row>
    <row r="210" spans="1:10" ht="31.5" x14ac:dyDescent="0.25">
      <c r="A210" s="158"/>
      <c r="B210" s="158" t="s">
        <v>1086</v>
      </c>
      <c r="C210" s="163"/>
      <c r="D210" s="287"/>
      <c r="E210" s="285"/>
      <c r="F210" s="77"/>
      <c r="G210" s="83"/>
    </row>
    <row r="211" spans="1:10" x14ac:dyDescent="0.25">
      <c r="A211" s="310" t="s">
        <v>308</v>
      </c>
      <c r="B211" s="307" t="s">
        <v>1293</v>
      </c>
      <c r="C211" s="233"/>
      <c r="D211" s="23"/>
      <c r="E211" s="250"/>
      <c r="F211" s="148"/>
      <c r="G211" s="148"/>
      <c r="H211" s="23"/>
      <c r="I211" s="20"/>
      <c r="J211" s="20"/>
    </row>
    <row r="212" spans="1:10" x14ac:dyDescent="0.25">
      <c r="A212" s="308" t="s">
        <v>310</v>
      </c>
      <c r="B212" s="42" t="s">
        <v>1299</v>
      </c>
      <c r="C212" s="222"/>
      <c r="D212" s="23"/>
      <c r="E212" s="208"/>
      <c r="F212" s="21"/>
      <c r="G212" s="21" t="s">
        <v>1294</v>
      </c>
      <c r="H212" s="23"/>
      <c r="I212" s="20"/>
      <c r="J212" s="20"/>
    </row>
    <row r="213" spans="1:10" x14ac:dyDescent="0.25">
      <c r="A213" s="308" t="s">
        <v>311</v>
      </c>
      <c r="B213" s="42" t="s">
        <v>1070</v>
      </c>
      <c r="C213" s="222"/>
      <c r="D213" s="21"/>
      <c r="E213" s="208"/>
      <c r="F213" s="21"/>
      <c r="G213" s="21">
        <v>0.8</v>
      </c>
      <c r="H213" s="21"/>
      <c r="I213" s="20"/>
      <c r="J213" s="20"/>
    </row>
    <row r="214" spans="1:10" ht="15.75" customHeight="1" x14ac:dyDescent="0.25">
      <c r="A214" s="308" t="s">
        <v>312</v>
      </c>
      <c r="B214" s="42" t="s">
        <v>1071</v>
      </c>
      <c r="C214" s="222"/>
      <c r="D214" s="21"/>
      <c r="E214" s="208"/>
      <c r="F214" s="21"/>
      <c r="G214" s="21" t="s">
        <v>1295</v>
      </c>
      <c r="H214" s="21"/>
      <c r="I214" s="20"/>
      <c r="J214" s="20" t="s">
        <v>1296</v>
      </c>
    </row>
    <row r="215" spans="1:10" ht="15.75" customHeight="1" x14ac:dyDescent="0.25">
      <c r="A215" s="308" t="s">
        <v>313</v>
      </c>
      <c r="B215" s="42" t="s">
        <v>1072</v>
      </c>
      <c r="C215" s="222"/>
      <c r="D215" s="21"/>
      <c r="E215" s="208"/>
      <c r="F215" s="21"/>
      <c r="G215" s="21">
        <v>1700.65</v>
      </c>
      <c r="H215" s="21"/>
      <c r="I215" s="20"/>
      <c r="J215" s="20"/>
    </row>
    <row r="216" spans="1:10" ht="33" customHeight="1" x14ac:dyDescent="0.25">
      <c r="A216" s="308" t="s">
        <v>314</v>
      </c>
      <c r="B216" s="42" t="s">
        <v>1300</v>
      </c>
      <c r="C216" s="222"/>
      <c r="D216" s="21"/>
      <c r="E216" s="208"/>
      <c r="F216" s="21"/>
      <c r="G216" s="21" t="s">
        <v>1295</v>
      </c>
      <c r="H216" s="21"/>
      <c r="I216" s="20"/>
      <c r="J216" s="20" t="s">
        <v>1298</v>
      </c>
    </row>
    <row r="217" spans="1:10" x14ac:dyDescent="0.25">
      <c r="A217" s="308" t="s">
        <v>315</v>
      </c>
      <c r="B217" s="42" t="s">
        <v>1074</v>
      </c>
      <c r="C217" s="222"/>
      <c r="D217" s="21"/>
      <c r="E217" s="208"/>
      <c r="F217" s="21"/>
      <c r="G217" s="21">
        <v>8580</v>
      </c>
      <c r="H217" s="21"/>
      <c r="I217" s="20"/>
      <c r="J217" s="20"/>
    </row>
    <row r="218" spans="1:10" ht="31.5" x14ac:dyDescent="0.25">
      <c r="A218" s="308" t="s">
        <v>316</v>
      </c>
      <c r="B218" s="42" t="s">
        <v>1075</v>
      </c>
      <c r="C218" s="222"/>
      <c r="D218" s="21"/>
      <c r="E218" s="208"/>
      <c r="F218" s="21"/>
      <c r="G218" s="21"/>
      <c r="H218" s="21"/>
      <c r="I218" s="20"/>
      <c r="J218" s="20"/>
    </row>
    <row r="219" spans="1:10" x14ac:dyDescent="0.25">
      <c r="A219" s="308" t="s">
        <v>317</v>
      </c>
      <c r="B219" s="42" t="s">
        <v>1076</v>
      </c>
      <c r="C219" s="222"/>
      <c r="D219" s="21"/>
      <c r="E219" s="208"/>
      <c r="F219" s="21"/>
      <c r="G219" s="21"/>
      <c r="H219" s="21"/>
      <c r="I219" s="20"/>
      <c r="J219" s="20"/>
    </row>
    <row r="220" spans="1:10" ht="31.5" x14ac:dyDescent="0.25">
      <c r="A220" s="308" t="s">
        <v>318</v>
      </c>
      <c r="B220" s="42" t="s">
        <v>1077</v>
      </c>
      <c r="C220" s="222"/>
      <c r="D220" s="21"/>
      <c r="E220" s="208"/>
      <c r="F220" s="21"/>
      <c r="G220" s="21"/>
      <c r="H220" s="21"/>
      <c r="I220" s="20"/>
      <c r="J220" s="20"/>
    </row>
    <row r="221" spans="1:10" x14ac:dyDescent="0.25">
      <c r="A221" s="308" t="s">
        <v>319</v>
      </c>
      <c r="B221" s="42" t="s">
        <v>1078</v>
      </c>
      <c r="C221" s="222"/>
      <c r="D221" s="21"/>
      <c r="E221" s="208"/>
      <c r="F221" s="21"/>
      <c r="G221" s="21"/>
      <c r="H221" s="21"/>
      <c r="I221" s="20"/>
      <c r="J221" s="20"/>
    </row>
    <row r="222" spans="1:10" x14ac:dyDescent="0.25">
      <c r="A222" s="308" t="s">
        <v>320</v>
      </c>
      <c r="B222" s="42" t="s">
        <v>1079</v>
      </c>
      <c r="C222" s="222"/>
      <c r="D222" s="21"/>
      <c r="E222" s="208"/>
      <c r="F222" s="21"/>
      <c r="G222" s="21">
        <v>28</v>
      </c>
      <c r="H222" s="21"/>
      <c r="I222" s="20"/>
      <c r="J222" s="20"/>
    </row>
    <row r="223" spans="1:10" x14ac:dyDescent="0.25">
      <c r="A223" s="308" t="s">
        <v>321</v>
      </c>
      <c r="B223" s="42" t="s">
        <v>1080</v>
      </c>
      <c r="C223" s="222"/>
      <c r="D223" s="21"/>
      <c r="E223" s="208"/>
      <c r="F223" s="21"/>
      <c r="G223" s="21">
        <v>78</v>
      </c>
      <c r="H223" s="21"/>
      <c r="I223" s="20"/>
      <c r="J223" s="20"/>
    </row>
    <row r="224" spans="1:10" ht="31.5" x14ac:dyDescent="0.25">
      <c r="A224" s="308" t="s">
        <v>322</v>
      </c>
      <c r="B224" s="42" t="s">
        <v>1081</v>
      </c>
      <c r="C224" s="222"/>
      <c r="D224" s="21"/>
      <c r="E224" s="208"/>
      <c r="F224" s="21"/>
      <c r="G224" s="21">
        <v>7.6</v>
      </c>
      <c r="H224" s="21"/>
      <c r="I224" s="20"/>
      <c r="J224" s="20"/>
    </row>
    <row r="225" spans="1:10" ht="31.5" x14ac:dyDescent="0.25">
      <c r="A225" s="308" t="s">
        <v>323</v>
      </c>
      <c r="B225" s="42" t="s">
        <v>1082</v>
      </c>
      <c r="C225" s="222"/>
      <c r="D225" s="21"/>
      <c r="E225" s="208"/>
      <c r="F225" s="21"/>
      <c r="G225" s="21">
        <v>168</v>
      </c>
      <c r="H225" s="21"/>
      <c r="I225" s="20"/>
      <c r="J225" s="20"/>
    </row>
    <row r="226" spans="1:10" x14ac:dyDescent="0.25">
      <c r="A226" s="308" t="s">
        <v>324</v>
      </c>
      <c r="B226" s="42" t="s">
        <v>1083</v>
      </c>
      <c r="C226" s="222"/>
      <c r="D226" s="21"/>
      <c r="E226" s="208"/>
      <c r="F226" s="21"/>
      <c r="G226" s="21">
        <v>661.48</v>
      </c>
      <c r="H226" s="21"/>
      <c r="I226" s="20"/>
      <c r="J226" s="20"/>
    </row>
    <row r="227" spans="1:10" x14ac:dyDescent="0.25">
      <c r="A227" s="308" t="s">
        <v>325</v>
      </c>
      <c r="B227" s="42" t="s">
        <v>1084</v>
      </c>
      <c r="C227" s="222"/>
      <c r="D227" s="21"/>
      <c r="E227" s="208"/>
      <c r="F227" s="21"/>
      <c r="G227" s="21">
        <v>80</v>
      </c>
      <c r="H227" s="21"/>
      <c r="I227" s="20"/>
      <c r="J227" s="20"/>
    </row>
    <row r="228" spans="1:10" x14ac:dyDescent="0.25">
      <c r="A228" s="181"/>
      <c r="B228" s="181" t="s">
        <v>1085</v>
      </c>
      <c r="C228" s="179"/>
      <c r="D228" s="290"/>
      <c r="E228" s="180"/>
      <c r="F228" s="180"/>
      <c r="G228" s="180">
        <f>IFERROR(G214/G215,0)</f>
        <v>0</v>
      </c>
      <c r="H228" s="179"/>
      <c r="I228" s="180">
        <f>IFERROR(I214/I215,0)</f>
        <v>0</v>
      </c>
      <c r="J228" s="179"/>
    </row>
    <row r="229" spans="1:10" ht="31.5" x14ac:dyDescent="0.25">
      <c r="A229" s="181"/>
      <c r="B229" s="181" t="s">
        <v>1086</v>
      </c>
      <c r="C229" s="179"/>
      <c r="D229" s="290"/>
      <c r="E229" s="180"/>
      <c r="F229" s="180"/>
      <c r="G229" s="180">
        <f>IFERROR((((G216*G217)+(G218*G219)+(G220*G221))/G214),0)</f>
        <v>0</v>
      </c>
      <c r="H229" s="179"/>
      <c r="I229" s="180">
        <f>IFERROR((((I216*I217)+(I218*I219)+(I220*I221))/I214),0)</f>
        <v>0</v>
      </c>
      <c r="J229" s="179"/>
    </row>
    <row r="230" spans="1:10" x14ac:dyDescent="0.25">
      <c r="A230" s="158"/>
      <c r="B230" s="158"/>
      <c r="C230" s="163"/>
      <c r="D230" s="287"/>
      <c r="E230" s="285"/>
      <c r="F230" s="77"/>
      <c r="G230" s="83"/>
    </row>
    <row r="231" spans="1:10" x14ac:dyDescent="0.25">
      <c r="A231" s="306" t="s">
        <v>326</v>
      </c>
      <c r="B231" s="307" t="s">
        <v>327</v>
      </c>
      <c r="C231" s="163"/>
      <c r="D231" s="287"/>
      <c r="E231" s="285"/>
      <c r="F231" s="77"/>
      <c r="G231" s="83"/>
    </row>
    <row r="232" spans="1:10" x14ac:dyDescent="0.25">
      <c r="A232" s="306" t="s">
        <v>328</v>
      </c>
      <c r="B232" s="307" t="s">
        <v>248</v>
      </c>
      <c r="C232" s="163"/>
      <c r="D232" s="287"/>
      <c r="E232" s="285"/>
      <c r="F232" s="77"/>
      <c r="G232" s="83"/>
    </row>
    <row r="233" spans="1:10" x14ac:dyDescent="0.25">
      <c r="A233" s="308" t="s">
        <v>329</v>
      </c>
      <c r="B233" s="42" t="s">
        <v>1069</v>
      </c>
      <c r="C233" s="163"/>
      <c r="D233" s="287"/>
      <c r="E233" s="285"/>
      <c r="F233" s="77"/>
      <c r="G233" s="83"/>
    </row>
    <row r="234" spans="1:10" x14ac:dyDescent="0.25">
      <c r="A234" s="308" t="s">
        <v>330</v>
      </c>
      <c r="B234" s="42" t="s">
        <v>1070</v>
      </c>
      <c r="C234" s="163"/>
      <c r="D234" s="287"/>
      <c r="E234" s="285"/>
      <c r="F234" s="77"/>
      <c r="G234" s="83"/>
    </row>
    <row r="235" spans="1:10" x14ac:dyDescent="0.25">
      <c r="A235" s="308" t="s">
        <v>331</v>
      </c>
      <c r="B235" s="42" t="s">
        <v>1071</v>
      </c>
      <c r="C235" s="163"/>
      <c r="D235" s="287"/>
      <c r="E235" s="285"/>
      <c r="F235" s="77"/>
      <c r="G235" s="83"/>
    </row>
    <row r="236" spans="1:10" x14ac:dyDescent="0.25">
      <c r="A236" s="308" t="s">
        <v>332</v>
      </c>
      <c r="B236" s="42" t="s">
        <v>1072</v>
      </c>
      <c r="C236" s="163"/>
      <c r="D236" s="287"/>
      <c r="E236" s="285"/>
      <c r="F236" s="77"/>
      <c r="G236" s="83"/>
    </row>
    <row r="237" spans="1:10" ht="31.5" x14ac:dyDescent="0.25">
      <c r="A237" s="308" t="s">
        <v>333</v>
      </c>
      <c r="B237" s="42" t="s">
        <v>1073</v>
      </c>
      <c r="C237" s="163"/>
      <c r="D237" s="287"/>
      <c r="E237" s="285"/>
      <c r="F237" s="77"/>
      <c r="G237" s="83"/>
    </row>
    <row r="238" spans="1:10" x14ac:dyDescent="0.25">
      <c r="A238" s="308" t="s">
        <v>334</v>
      </c>
      <c r="B238" s="42" t="s">
        <v>1074</v>
      </c>
      <c r="C238" s="163"/>
      <c r="D238" s="287"/>
      <c r="E238" s="285"/>
      <c r="F238" s="77"/>
      <c r="G238" s="83"/>
    </row>
    <row r="239" spans="1:10" ht="31.5" x14ac:dyDescent="0.25">
      <c r="A239" s="308" t="s">
        <v>335</v>
      </c>
      <c r="B239" s="42" t="s">
        <v>1075</v>
      </c>
      <c r="C239" s="163"/>
      <c r="D239" s="287"/>
      <c r="E239" s="285"/>
      <c r="F239" s="77"/>
      <c r="G239" s="83"/>
    </row>
    <row r="240" spans="1:10" x14ac:dyDescent="0.25">
      <c r="A240" s="308" t="s">
        <v>336</v>
      </c>
      <c r="B240" s="42" t="s">
        <v>1076</v>
      </c>
      <c r="C240" s="163"/>
      <c r="D240" s="287"/>
      <c r="E240" s="285"/>
      <c r="F240" s="77"/>
      <c r="G240" s="83"/>
    </row>
    <row r="241" spans="1:7" ht="31.5" x14ac:dyDescent="0.25">
      <c r="A241" s="308" t="s">
        <v>337</v>
      </c>
      <c r="B241" s="42" t="s">
        <v>1077</v>
      </c>
      <c r="C241" s="163"/>
      <c r="D241" s="287"/>
      <c r="E241" s="285"/>
      <c r="F241" s="77"/>
      <c r="G241" s="83"/>
    </row>
    <row r="242" spans="1:7" x14ac:dyDescent="0.25">
      <c r="A242" s="308" t="s">
        <v>338</v>
      </c>
      <c r="B242" s="42" t="s">
        <v>1078</v>
      </c>
      <c r="C242" s="163"/>
      <c r="D242" s="287"/>
      <c r="E242" s="285"/>
      <c r="F242" s="77"/>
      <c r="G242" s="83"/>
    </row>
    <row r="243" spans="1:7" x14ac:dyDescent="0.25">
      <c r="A243" s="308" t="s">
        <v>339</v>
      </c>
      <c r="B243" s="42" t="s">
        <v>1079</v>
      </c>
      <c r="C243" s="163"/>
      <c r="D243" s="287"/>
      <c r="E243" s="285"/>
      <c r="F243" s="77"/>
      <c r="G243" s="83"/>
    </row>
    <row r="244" spans="1:7" x14ac:dyDescent="0.25">
      <c r="A244" s="308" t="s">
        <v>340</v>
      </c>
      <c r="B244" s="42" t="s">
        <v>1080</v>
      </c>
      <c r="C244" s="163"/>
      <c r="D244" s="287"/>
      <c r="E244" s="285"/>
      <c r="F244" s="77"/>
      <c r="G244" s="83"/>
    </row>
    <row r="245" spans="1:7" ht="31.5" x14ac:dyDescent="0.25">
      <c r="A245" s="308" t="s">
        <v>341</v>
      </c>
      <c r="B245" s="42" t="s">
        <v>1081</v>
      </c>
      <c r="C245" s="163"/>
      <c r="D245" s="287"/>
      <c r="E245" s="285"/>
      <c r="F245" s="77"/>
      <c r="G245" s="83"/>
    </row>
    <row r="246" spans="1:7" ht="31.5" x14ac:dyDescent="0.25">
      <c r="A246" s="308" t="s">
        <v>342</v>
      </c>
      <c r="B246" s="42" t="s">
        <v>1082</v>
      </c>
      <c r="C246" s="163"/>
      <c r="D246" s="287"/>
      <c r="E246" s="285"/>
      <c r="F246" s="76"/>
      <c r="G246" s="83"/>
    </row>
    <row r="247" spans="1:7" x14ac:dyDescent="0.25">
      <c r="A247" s="308" t="s">
        <v>343</v>
      </c>
      <c r="B247" s="42" t="s">
        <v>1083</v>
      </c>
      <c r="C247" s="163"/>
      <c r="D247" s="287"/>
      <c r="E247" s="285"/>
      <c r="F247" s="77"/>
      <c r="G247" s="83"/>
    </row>
    <row r="248" spans="1:7" x14ac:dyDescent="0.25">
      <c r="A248" s="308" t="s">
        <v>344</v>
      </c>
      <c r="B248" s="42" t="s">
        <v>1084</v>
      </c>
      <c r="C248" s="163"/>
      <c r="D248" s="287"/>
      <c r="E248" s="285"/>
      <c r="F248" s="77"/>
      <c r="G248" s="83"/>
    </row>
    <row r="249" spans="1:7" x14ac:dyDescent="0.25">
      <c r="A249" s="158"/>
      <c r="B249" s="158" t="s">
        <v>1085</v>
      </c>
      <c r="C249" s="163"/>
      <c r="D249" s="287"/>
      <c r="E249" s="285"/>
      <c r="F249" s="77"/>
      <c r="G249" s="83"/>
    </row>
    <row r="250" spans="1:7" ht="31.5" x14ac:dyDescent="0.25">
      <c r="A250" s="158"/>
      <c r="B250" s="158" t="s">
        <v>1086</v>
      </c>
      <c r="C250" s="163"/>
      <c r="D250" s="287"/>
      <c r="E250" s="285"/>
      <c r="F250" s="77"/>
      <c r="G250" s="83"/>
    </row>
    <row r="251" spans="1:7" x14ac:dyDescent="0.25">
      <c r="A251" s="311"/>
      <c r="B251" s="311"/>
      <c r="C251" s="163"/>
      <c r="D251" s="287"/>
      <c r="E251" s="285"/>
      <c r="F251" s="77"/>
      <c r="G251" s="83"/>
    </row>
    <row r="252" spans="1:7" x14ac:dyDescent="0.25">
      <c r="A252" s="306" t="s">
        <v>345</v>
      </c>
      <c r="B252" s="307" t="s">
        <v>346</v>
      </c>
      <c r="C252" s="163"/>
      <c r="D252" s="287"/>
      <c r="E252" s="285"/>
      <c r="F252" s="77"/>
      <c r="G252" s="83"/>
    </row>
    <row r="253" spans="1:7" x14ac:dyDescent="0.25">
      <c r="A253" s="308" t="s">
        <v>347</v>
      </c>
      <c r="B253" s="42" t="s">
        <v>1069</v>
      </c>
      <c r="C253" s="163"/>
      <c r="D253" s="287"/>
      <c r="E253" s="285"/>
      <c r="F253" s="77"/>
      <c r="G253" s="83"/>
    </row>
    <row r="254" spans="1:7" x14ac:dyDescent="0.25">
      <c r="A254" s="308" t="s">
        <v>348</v>
      </c>
      <c r="B254" s="42" t="s">
        <v>1070</v>
      </c>
      <c r="C254" s="163"/>
      <c r="D254" s="287"/>
      <c r="E254" s="285"/>
      <c r="F254" s="77"/>
      <c r="G254" s="83"/>
    </row>
    <row r="255" spans="1:7" x14ac:dyDescent="0.25">
      <c r="A255" s="308" t="s">
        <v>349</v>
      </c>
      <c r="B255" s="42" t="s">
        <v>1071</v>
      </c>
      <c r="C255" s="163"/>
      <c r="D255" s="287"/>
      <c r="E255" s="285"/>
      <c r="F255" s="77"/>
      <c r="G255" s="83"/>
    </row>
    <row r="256" spans="1:7" x14ac:dyDescent="0.25">
      <c r="A256" s="308" t="s">
        <v>350</v>
      </c>
      <c r="B256" s="42" t="s">
        <v>1072</v>
      </c>
      <c r="C256" s="163"/>
      <c r="D256" s="287"/>
      <c r="E256" s="285"/>
      <c r="F256" s="77"/>
      <c r="G256" s="83"/>
    </row>
    <row r="257" spans="1:7" ht="31.5" x14ac:dyDescent="0.25">
      <c r="A257" s="308" t="s">
        <v>351</v>
      </c>
      <c r="B257" s="42" t="s">
        <v>1073</v>
      </c>
      <c r="C257" s="163"/>
      <c r="D257" s="287"/>
      <c r="E257" s="285"/>
      <c r="F257" s="77"/>
      <c r="G257" s="83"/>
    </row>
    <row r="258" spans="1:7" x14ac:dyDescent="0.25">
      <c r="A258" s="308" t="s">
        <v>352</v>
      </c>
      <c r="B258" s="42" t="s">
        <v>1074</v>
      </c>
      <c r="C258" s="326"/>
      <c r="D258" s="330"/>
      <c r="E258" s="325"/>
      <c r="F258" s="331"/>
      <c r="G258" s="83"/>
    </row>
    <row r="259" spans="1:7" ht="31.5" x14ac:dyDescent="0.25">
      <c r="A259" s="308" t="s">
        <v>353</v>
      </c>
      <c r="B259" s="42" t="s">
        <v>1075</v>
      </c>
      <c r="C259" s="326"/>
      <c r="D259" s="330"/>
      <c r="E259" s="325"/>
      <c r="F259" s="331"/>
      <c r="G259" s="83"/>
    </row>
    <row r="260" spans="1:7" x14ac:dyDescent="0.25">
      <c r="A260" s="308" t="s">
        <v>354</v>
      </c>
      <c r="B260" s="42" t="s">
        <v>1076</v>
      </c>
      <c r="C260" s="326"/>
      <c r="D260" s="330"/>
      <c r="E260" s="325"/>
      <c r="F260" s="331"/>
      <c r="G260" s="83"/>
    </row>
    <row r="261" spans="1:7" ht="31.5" x14ac:dyDescent="0.25">
      <c r="A261" s="308" t="s">
        <v>355</v>
      </c>
      <c r="B261" s="42" t="s">
        <v>1077</v>
      </c>
      <c r="C261" s="326"/>
      <c r="D261" s="330"/>
      <c r="E261" s="325"/>
      <c r="F261" s="331"/>
      <c r="G261" s="83"/>
    </row>
    <row r="262" spans="1:7" x14ac:dyDescent="0.25">
      <c r="A262" s="308" t="s">
        <v>356</v>
      </c>
      <c r="B262" s="42" t="s">
        <v>1078</v>
      </c>
      <c r="C262" s="163"/>
      <c r="D262" s="287"/>
      <c r="E262" s="285"/>
      <c r="F262" s="77"/>
      <c r="G262" s="83"/>
    </row>
    <row r="263" spans="1:7" x14ac:dyDescent="0.25">
      <c r="A263" s="308" t="s">
        <v>357</v>
      </c>
      <c r="B263" s="42" t="s">
        <v>1079</v>
      </c>
      <c r="C263" s="163"/>
      <c r="D263" s="287"/>
      <c r="E263" s="285"/>
      <c r="F263" s="77"/>
      <c r="G263" s="83"/>
    </row>
    <row r="264" spans="1:7" x14ac:dyDescent="0.25">
      <c r="A264" s="308" t="s">
        <v>358</v>
      </c>
      <c r="B264" s="42" t="s">
        <v>1080</v>
      </c>
      <c r="C264" s="165"/>
      <c r="D264" s="287"/>
      <c r="E264" s="285"/>
      <c r="F264" s="77"/>
      <c r="G264" s="83"/>
    </row>
    <row r="265" spans="1:7" ht="31.5" x14ac:dyDescent="0.25">
      <c r="A265" s="308" t="s">
        <v>359</v>
      </c>
      <c r="B265" s="42" t="s">
        <v>1081</v>
      </c>
      <c r="C265" s="165"/>
      <c r="D265" s="287"/>
      <c r="E265" s="285"/>
      <c r="F265" s="77"/>
      <c r="G265" s="83"/>
    </row>
    <row r="266" spans="1:7" ht="31.5" x14ac:dyDescent="0.25">
      <c r="A266" s="308" t="s">
        <v>360</v>
      </c>
      <c r="B266" s="42" t="s">
        <v>1082</v>
      </c>
      <c r="C266" s="163"/>
      <c r="D266" s="287"/>
      <c r="E266" s="285"/>
      <c r="F266" s="77"/>
      <c r="G266" s="83"/>
    </row>
    <row r="267" spans="1:7" x14ac:dyDescent="0.25">
      <c r="A267" s="308" t="s">
        <v>361</v>
      </c>
      <c r="B267" s="42" t="s">
        <v>1083</v>
      </c>
      <c r="C267" s="163"/>
      <c r="D267" s="287"/>
      <c r="E267" s="325"/>
      <c r="F267" s="77"/>
      <c r="G267" s="87"/>
    </row>
    <row r="268" spans="1:7" x14ac:dyDescent="0.25">
      <c r="A268" s="308" t="s">
        <v>362</v>
      </c>
      <c r="B268" s="42" t="s">
        <v>1084</v>
      </c>
      <c r="C268" s="163"/>
      <c r="D268" s="287"/>
      <c r="E268" s="325"/>
      <c r="F268" s="77"/>
      <c r="G268" s="87"/>
    </row>
    <row r="269" spans="1:7" x14ac:dyDescent="0.25">
      <c r="A269" s="158"/>
      <c r="B269" s="158" t="s">
        <v>1085</v>
      </c>
      <c r="C269" s="163"/>
      <c r="D269" s="287"/>
      <c r="E269" s="325"/>
      <c r="F269" s="77"/>
      <c r="G269" s="87"/>
    </row>
    <row r="270" spans="1:7" ht="31.5" x14ac:dyDescent="0.25">
      <c r="A270" s="158"/>
      <c r="B270" s="158" t="s">
        <v>1086</v>
      </c>
      <c r="C270" s="163"/>
      <c r="D270" s="287"/>
      <c r="E270" s="285"/>
      <c r="F270" s="77"/>
      <c r="G270" s="83"/>
    </row>
    <row r="271" spans="1:7" x14ac:dyDescent="0.25">
      <c r="A271" s="309"/>
      <c r="B271" s="309"/>
      <c r="C271" s="165"/>
      <c r="D271" s="287"/>
      <c r="E271" s="285"/>
      <c r="F271" s="77"/>
      <c r="G271" s="83"/>
    </row>
    <row r="272" spans="1:7" x14ac:dyDescent="0.25">
      <c r="A272" s="293" t="s">
        <v>363</v>
      </c>
      <c r="B272" s="294" t="s">
        <v>364</v>
      </c>
      <c r="C272" s="163"/>
      <c r="D272" s="287"/>
      <c r="E272" s="285"/>
      <c r="F272" s="77"/>
      <c r="G272" s="83"/>
    </row>
    <row r="273" spans="1:7" x14ac:dyDescent="0.25">
      <c r="A273" s="312" t="s">
        <v>365</v>
      </c>
      <c r="B273" s="313" t="s">
        <v>366</v>
      </c>
      <c r="C273" s="163"/>
      <c r="D273" s="287"/>
      <c r="E273" s="285"/>
      <c r="F273" s="77"/>
      <c r="G273" s="83"/>
    </row>
    <row r="274" spans="1:7" x14ac:dyDescent="0.25">
      <c r="A274" s="308" t="s">
        <v>367</v>
      </c>
      <c r="B274" s="42" t="s">
        <v>1069</v>
      </c>
      <c r="C274" s="163"/>
      <c r="D274" s="287"/>
      <c r="E274" s="285"/>
      <c r="F274" s="77"/>
      <c r="G274" s="87"/>
    </row>
    <row r="275" spans="1:7" x14ac:dyDescent="0.25">
      <c r="A275" s="308" t="s">
        <v>368</v>
      </c>
      <c r="B275" s="42" t="s">
        <v>1070</v>
      </c>
      <c r="C275" s="163"/>
      <c r="D275" s="287"/>
      <c r="E275" s="285"/>
      <c r="F275" s="77"/>
      <c r="G275" s="87"/>
    </row>
    <row r="276" spans="1:7" x14ac:dyDescent="0.25">
      <c r="A276" s="308" t="s">
        <v>370</v>
      </c>
      <c r="B276" s="42" t="s">
        <v>1088</v>
      </c>
      <c r="C276" s="163"/>
      <c r="D276" s="287"/>
      <c r="E276" s="285"/>
      <c r="F276" s="77"/>
      <c r="G276" s="87"/>
    </row>
    <row r="277" spans="1:7" ht="31.5" x14ac:dyDescent="0.25">
      <c r="A277" s="308" t="s">
        <v>372</v>
      </c>
      <c r="B277" s="42" t="s">
        <v>1089</v>
      </c>
      <c r="C277" s="163"/>
      <c r="D277" s="287"/>
      <c r="E277" s="285"/>
      <c r="F277" s="77"/>
      <c r="G277" s="87"/>
    </row>
    <row r="278" spans="1:7" x14ac:dyDescent="0.25">
      <c r="A278" s="308" t="s">
        <v>375</v>
      </c>
      <c r="B278" s="42" t="s">
        <v>1090</v>
      </c>
      <c r="C278" s="163"/>
      <c r="D278" s="287"/>
      <c r="E278" s="285"/>
      <c r="F278" s="77"/>
      <c r="G278" s="87"/>
    </row>
    <row r="279" spans="1:7" x14ac:dyDescent="0.25">
      <c r="A279" s="308" t="s">
        <v>377</v>
      </c>
      <c r="B279" s="42" t="s">
        <v>1091</v>
      </c>
      <c r="C279" s="163"/>
      <c r="D279" s="287"/>
      <c r="E279" s="285"/>
      <c r="F279" s="77"/>
      <c r="G279" s="87"/>
    </row>
    <row r="280" spans="1:7" ht="31.5" x14ac:dyDescent="0.25">
      <c r="A280" s="308" t="s">
        <v>379</v>
      </c>
      <c r="B280" s="42" t="s">
        <v>1092</v>
      </c>
      <c r="C280" s="163"/>
      <c r="D280" s="287"/>
      <c r="E280" s="285"/>
      <c r="F280" s="77"/>
      <c r="G280" s="87"/>
    </row>
    <row r="281" spans="1:7" ht="47.25" x14ac:dyDescent="0.25">
      <c r="A281" s="308" t="s">
        <v>381</v>
      </c>
      <c r="B281" s="42" t="s">
        <v>1093</v>
      </c>
      <c r="C281" s="165" t="s">
        <v>1245</v>
      </c>
      <c r="D281" s="287"/>
      <c r="E281" s="285"/>
      <c r="F281" s="76"/>
      <c r="G281" s="87"/>
    </row>
    <row r="282" spans="1:7" ht="31.5" x14ac:dyDescent="0.25">
      <c r="A282" s="308" t="s">
        <v>383</v>
      </c>
      <c r="B282" s="42" t="s">
        <v>1094</v>
      </c>
      <c r="C282" s="163"/>
      <c r="D282" s="287"/>
      <c r="E282" s="285"/>
      <c r="F282" s="76"/>
      <c r="G282" s="87"/>
    </row>
    <row r="283" spans="1:7" ht="31.5" x14ac:dyDescent="0.25">
      <c r="A283" s="308" t="s">
        <v>385</v>
      </c>
      <c r="B283" s="42" t="s">
        <v>1095</v>
      </c>
      <c r="C283" s="326"/>
      <c r="D283" s="291"/>
      <c r="E283" s="285"/>
      <c r="F283" s="77"/>
      <c r="G283" s="87"/>
    </row>
    <row r="284" spans="1:7" ht="31.5" x14ac:dyDescent="0.25">
      <c r="A284" s="308" t="s">
        <v>387</v>
      </c>
      <c r="B284" s="42" t="s">
        <v>1096</v>
      </c>
      <c r="C284" s="326"/>
      <c r="D284" s="291"/>
      <c r="E284" s="285"/>
      <c r="F284" s="77"/>
      <c r="G284" s="87"/>
    </row>
    <row r="285" spans="1:7" x14ac:dyDescent="0.25">
      <c r="A285" s="308" t="s">
        <v>389</v>
      </c>
      <c r="B285" s="42" t="s">
        <v>1097</v>
      </c>
      <c r="C285" s="286"/>
      <c r="D285" s="291"/>
      <c r="E285" s="285"/>
      <c r="F285" s="76"/>
      <c r="G285" s="87"/>
    </row>
    <row r="286" spans="1:7" ht="31.5" x14ac:dyDescent="0.25">
      <c r="A286" s="308" t="s">
        <v>391</v>
      </c>
      <c r="B286" s="42" t="s">
        <v>1098</v>
      </c>
      <c r="C286" s="286"/>
      <c r="D286" s="291"/>
      <c r="E286" s="325"/>
      <c r="F286" s="76"/>
      <c r="G286" s="87"/>
    </row>
    <row r="287" spans="1:7" x14ac:dyDescent="0.25">
      <c r="A287" s="308" t="s">
        <v>393</v>
      </c>
      <c r="B287" s="42" t="s">
        <v>1099</v>
      </c>
      <c r="C287" s="286"/>
      <c r="D287" s="291"/>
      <c r="E287" s="325"/>
      <c r="F287" s="76"/>
      <c r="G287" s="87"/>
    </row>
    <row r="288" spans="1:7" ht="31.5" x14ac:dyDescent="0.25">
      <c r="A288" s="308" t="s">
        <v>395</v>
      </c>
      <c r="B288" s="42" t="s">
        <v>1100</v>
      </c>
      <c r="C288" s="286"/>
      <c r="D288" s="291"/>
      <c r="E288" s="325"/>
      <c r="F288" s="76"/>
      <c r="G288" s="87"/>
    </row>
    <row r="289" spans="1:7" ht="31.5" x14ac:dyDescent="0.25">
      <c r="A289" s="308" t="s">
        <v>397</v>
      </c>
      <c r="B289" s="42" t="s">
        <v>1101</v>
      </c>
      <c r="C289" s="286"/>
      <c r="D289" s="291"/>
      <c r="E289" s="325"/>
      <c r="F289" s="76"/>
      <c r="G289" s="87"/>
    </row>
    <row r="290" spans="1:7" ht="31.5" x14ac:dyDescent="0.25">
      <c r="A290" s="308" t="s">
        <v>399</v>
      </c>
      <c r="B290" s="42" t="s">
        <v>1102</v>
      </c>
      <c r="C290" s="286"/>
      <c r="D290" s="291"/>
      <c r="E290" s="325"/>
      <c r="F290" s="76"/>
      <c r="G290" s="87"/>
    </row>
    <row r="291" spans="1:7" x14ac:dyDescent="0.25">
      <c r="A291" s="308" t="s">
        <v>401</v>
      </c>
      <c r="B291" s="42" t="s">
        <v>1103</v>
      </c>
      <c r="C291" s="286"/>
      <c r="D291" s="291"/>
      <c r="E291" s="325"/>
      <c r="F291" s="76"/>
      <c r="G291" s="87"/>
    </row>
    <row r="292" spans="1:7" x14ac:dyDescent="0.25">
      <c r="A292" s="308" t="s">
        <v>404</v>
      </c>
      <c r="B292" s="42" t="s">
        <v>1104</v>
      </c>
      <c r="C292" s="286"/>
      <c r="D292" s="291"/>
      <c r="E292" s="325"/>
      <c r="F292" s="76"/>
      <c r="G292" s="87"/>
    </row>
    <row r="293" spans="1:7" s="86" customFormat="1" x14ac:dyDescent="0.25">
      <c r="A293" s="158"/>
      <c r="B293" s="158" t="s">
        <v>1105</v>
      </c>
      <c r="C293" s="167"/>
      <c r="D293" s="292"/>
      <c r="E293" s="177"/>
      <c r="F293" s="88"/>
      <c r="G293" s="89"/>
    </row>
    <row r="294" spans="1:7" s="86" customFormat="1" ht="47.25" x14ac:dyDescent="0.25">
      <c r="A294" s="158"/>
      <c r="B294" s="158" t="s">
        <v>1106</v>
      </c>
      <c r="C294" s="167" t="s">
        <v>403</v>
      </c>
      <c r="D294" s="292"/>
      <c r="E294" s="177"/>
      <c r="F294" s="88"/>
      <c r="G294" s="89"/>
    </row>
    <row r="295" spans="1:7" s="86" customFormat="1" x14ac:dyDescent="0.25">
      <c r="A295" s="158"/>
      <c r="B295" s="158"/>
      <c r="C295" s="167"/>
      <c r="D295" s="292"/>
      <c r="E295" s="177"/>
      <c r="F295" s="88"/>
      <c r="G295" s="89"/>
    </row>
    <row r="296" spans="1:7" x14ac:dyDescent="0.25">
      <c r="A296" s="312" t="s">
        <v>408</v>
      </c>
      <c r="B296" s="313" t="s">
        <v>1246</v>
      </c>
      <c r="C296" s="168" t="s">
        <v>1247</v>
      </c>
      <c r="D296" s="291"/>
      <c r="E296" s="285"/>
      <c r="F296" s="76"/>
      <c r="G296" s="87"/>
    </row>
    <row r="297" spans="1:7" s="86" customFormat="1" x14ac:dyDescent="0.25">
      <c r="A297" s="308" t="s">
        <v>411</v>
      </c>
      <c r="B297" s="42" t="s">
        <v>1069</v>
      </c>
      <c r="C297" s="167"/>
      <c r="D297" s="292"/>
      <c r="E297" s="177"/>
      <c r="F297" s="88"/>
      <c r="G297" s="89"/>
    </row>
    <row r="298" spans="1:7" s="86" customFormat="1" x14ac:dyDescent="0.25">
      <c r="A298" s="308" t="s">
        <v>412</v>
      </c>
      <c r="B298" s="42" t="s">
        <v>1070</v>
      </c>
      <c r="C298" s="166"/>
      <c r="D298" s="289"/>
      <c r="E298" s="177"/>
      <c r="F298" s="88"/>
      <c r="G298" s="85"/>
    </row>
    <row r="299" spans="1:7" x14ac:dyDescent="0.25">
      <c r="A299" s="308" t="s">
        <v>413</v>
      </c>
      <c r="B299" s="42" t="s">
        <v>1088</v>
      </c>
      <c r="C299" s="163"/>
      <c r="D299" s="287"/>
      <c r="E299" s="285"/>
      <c r="F299" s="77"/>
      <c r="G299" s="83"/>
    </row>
    <row r="300" spans="1:7" ht="31.5" x14ac:dyDescent="0.25">
      <c r="A300" s="308" t="s">
        <v>414</v>
      </c>
      <c r="B300" s="42" t="s">
        <v>1107</v>
      </c>
      <c r="C300" s="163"/>
      <c r="D300" s="287"/>
      <c r="E300" s="285"/>
      <c r="F300" s="77"/>
    </row>
    <row r="301" spans="1:7" x14ac:dyDescent="0.25">
      <c r="A301" s="308" t="s">
        <v>415</v>
      </c>
      <c r="B301" s="42" t="s">
        <v>1090</v>
      </c>
      <c r="C301" s="163"/>
      <c r="D301" s="287"/>
      <c r="E301" s="285"/>
      <c r="F301" s="77"/>
    </row>
    <row r="302" spans="1:7" x14ac:dyDescent="0.25">
      <c r="A302" s="308" t="s">
        <v>416</v>
      </c>
      <c r="B302" s="42" t="s">
        <v>1091</v>
      </c>
      <c r="C302" s="163"/>
      <c r="D302" s="287"/>
      <c r="E302" s="285"/>
      <c r="F302" s="77"/>
    </row>
    <row r="303" spans="1:7" ht="31.5" x14ac:dyDescent="0.25">
      <c r="A303" s="308" t="s">
        <v>417</v>
      </c>
      <c r="B303" s="42" t="s">
        <v>1092</v>
      </c>
      <c r="C303" s="163"/>
      <c r="D303" s="287"/>
      <c r="E303" s="285"/>
      <c r="F303" s="77"/>
    </row>
    <row r="304" spans="1:7" ht="31.5" x14ac:dyDescent="0.25">
      <c r="A304" s="308" t="s">
        <v>418</v>
      </c>
      <c r="B304" s="42" t="s">
        <v>1093</v>
      </c>
      <c r="C304" s="163"/>
      <c r="D304" s="287"/>
      <c r="E304" s="285"/>
      <c r="F304" s="77"/>
    </row>
    <row r="305" spans="1:7" ht="31.5" x14ac:dyDescent="0.25">
      <c r="A305" s="308" t="s">
        <v>419</v>
      </c>
      <c r="B305" s="42" t="s">
        <v>1094</v>
      </c>
      <c r="C305" s="163"/>
      <c r="D305" s="287"/>
      <c r="E305" s="285"/>
      <c r="F305" s="76"/>
    </row>
    <row r="306" spans="1:7" ht="31.5" x14ac:dyDescent="0.25">
      <c r="A306" s="308" t="s">
        <v>420</v>
      </c>
      <c r="B306" s="42" t="s">
        <v>1095</v>
      </c>
      <c r="C306" s="163"/>
      <c r="D306" s="287"/>
      <c r="E306" s="285"/>
      <c r="F306" s="77"/>
    </row>
    <row r="307" spans="1:7" s="86" customFormat="1" ht="31.5" x14ac:dyDescent="0.25">
      <c r="A307" s="308" t="s">
        <v>421</v>
      </c>
      <c r="B307" s="42" t="s">
        <v>1096</v>
      </c>
      <c r="C307" s="166"/>
      <c r="D307" s="289"/>
      <c r="E307" s="177"/>
      <c r="F307" s="88"/>
      <c r="G307" s="90"/>
    </row>
    <row r="308" spans="1:7" x14ac:dyDescent="0.25">
      <c r="A308" s="308" t="s">
        <v>422</v>
      </c>
      <c r="B308" s="42" t="s">
        <v>1097</v>
      </c>
      <c r="C308" s="163"/>
      <c r="D308" s="287"/>
      <c r="E308" s="285"/>
      <c r="F308" s="77"/>
    </row>
    <row r="309" spans="1:7" ht="31.5" x14ac:dyDescent="0.25">
      <c r="A309" s="308" t="s">
        <v>423</v>
      </c>
      <c r="B309" s="42" t="s">
        <v>1098</v>
      </c>
      <c r="C309" s="163"/>
      <c r="D309" s="287"/>
      <c r="E309" s="285"/>
      <c r="F309" s="77"/>
    </row>
    <row r="310" spans="1:7" x14ac:dyDescent="0.25">
      <c r="A310" s="308" t="s">
        <v>424</v>
      </c>
      <c r="B310" s="42" t="s">
        <v>1099</v>
      </c>
      <c r="C310" s="163"/>
      <c r="D310" s="287"/>
      <c r="E310" s="285"/>
      <c r="F310" s="77"/>
    </row>
    <row r="311" spans="1:7" ht="31.5" x14ac:dyDescent="0.25">
      <c r="A311" s="308" t="s">
        <v>425</v>
      </c>
      <c r="B311" s="42" t="s">
        <v>1100</v>
      </c>
      <c r="C311" s="163"/>
      <c r="D311" s="287"/>
      <c r="E311" s="285"/>
      <c r="F311" s="77"/>
    </row>
    <row r="312" spans="1:7" ht="31.5" x14ac:dyDescent="0.25">
      <c r="A312" s="308" t="s">
        <v>426</v>
      </c>
      <c r="B312" s="42" t="s">
        <v>1101</v>
      </c>
      <c r="C312" s="163"/>
      <c r="D312" s="287"/>
      <c r="E312" s="285"/>
      <c r="F312" s="77"/>
    </row>
    <row r="313" spans="1:7" ht="31.5" x14ac:dyDescent="0.25">
      <c r="A313" s="308" t="s">
        <v>427</v>
      </c>
      <c r="B313" s="42" t="s">
        <v>1102</v>
      </c>
      <c r="C313" s="163"/>
      <c r="D313" s="287"/>
      <c r="E313" s="285"/>
      <c r="F313" s="77"/>
    </row>
    <row r="314" spans="1:7" s="86" customFormat="1" x14ac:dyDescent="0.25">
      <c r="A314" s="308" t="s">
        <v>428</v>
      </c>
      <c r="B314" s="42" t="s">
        <v>1103</v>
      </c>
      <c r="C314" s="166"/>
      <c r="D314" s="289"/>
      <c r="E314" s="177"/>
      <c r="F314" s="84"/>
      <c r="G314" s="90"/>
    </row>
    <row r="315" spans="1:7" x14ac:dyDescent="0.25">
      <c r="A315" s="308" t="s">
        <v>429</v>
      </c>
      <c r="B315" s="42" t="s">
        <v>1104</v>
      </c>
      <c r="C315" s="163"/>
      <c r="D315" s="287"/>
      <c r="E315" s="285"/>
      <c r="F315" s="77"/>
    </row>
    <row r="316" spans="1:7" x14ac:dyDescent="0.25">
      <c r="A316" s="158"/>
      <c r="B316" s="158" t="s">
        <v>1105</v>
      </c>
      <c r="C316" s="163"/>
      <c r="D316" s="287"/>
      <c r="E316" s="285"/>
      <c r="F316" s="77"/>
    </row>
    <row r="317" spans="1:7" ht="31.5" x14ac:dyDescent="0.25">
      <c r="A317" s="158"/>
      <c r="B317" s="158" t="s">
        <v>1106</v>
      </c>
      <c r="C317" s="163"/>
      <c r="D317" s="287"/>
      <c r="E317" s="174"/>
      <c r="F317" s="77"/>
    </row>
    <row r="318" spans="1:7" x14ac:dyDescent="0.25">
      <c r="A318" s="311"/>
      <c r="B318" s="311"/>
      <c r="C318" s="163"/>
      <c r="D318" s="287"/>
      <c r="E318" s="174"/>
      <c r="F318" s="77"/>
    </row>
    <row r="319" spans="1:7" x14ac:dyDescent="0.25">
      <c r="A319" s="312" t="s">
        <v>430</v>
      </c>
      <c r="B319" s="313" t="s">
        <v>1249</v>
      </c>
      <c r="C319" s="163" t="s">
        <v>1248</v>
      </c>
      <c r="D319" s="287"/>
      <c r="E319" s="174"/>
      <c r="F319" s="77"/>
    </row>
    <row r="320" spans="1:7" x14ac:dyDescent="0.25">
      <c r="A320" s="308" t="s">
        <v>432</v>
      </c>
      <c r="B320" s="42" t="s">
        <v>1069</v>
      </c>
      <c r="C320" s="163"/>
      <c r="D320" s="287"/>
      <c r="E320" s="174"/>
      <c r="F320" s="77"/>
    </row>
    <row r="321" spans="1:6" x14ac:dyDescent="0.25">
      <c r="A321" s="308" t="s">
        <v>433</v>
      </c>
      <c r="B321" s="42" t="s">
        <v>1070</v>
      </c>
      <c r="C321" s="163"/>
      <c r="D321" s="287"/>
      <c r="E321" s="174"/>
      <c r="F321" s="77"/>
    </row>
    <row r="322" spans="1:6" x14ac:dyDescent="0.25">
      <c r="A322" s="308" t="s">
        <v>434</v>
      </c>
      <c r="B322" s="42" t="s">
        <v>1088</v>
      </c>
      <c r="C322" s="163"/>
      <c r="D322" s="287"/>
      <c r="E322" s="174"/>
      <c r="F322" s="77"/>
    </row>
    <row r="323" spans="1:6" ht="31.5" x14ac:dyDescent="0.25">
      <c r="A323" s="308" t="s">
        <v>435</v>
      </c>
      <c r="B323" s="42" t="s">
        <v>1107</v>
      </c>
      <c r="C323" s="163"/>
      <c r="D323" s="287"/>
      <c r="E323" s="174"/>
      <c r="F323" s="77"/>
    </row>
    <row r="324" spans="1:6" x14ac:dyDescent="0.25">
      <c r="A324" s="308" t="s">
        <v>436</v>
      </c>
      <c r="B324" s="42" t="s">
        <v>1090</v>
      </c>
      <c r="C324" s="163"/>
      <c r="D324" s="287"/>
      <c r="E324" s="174"/>
      <c r="F324" s="77"/>
    </row>
    <row r="325" spans="1:6" x14ac:dyDescent="0.25">
      <c r="A325" s="308" t="s">
        <v>437</v>
      </c>
      <c r="B325" s="42" t="s">
        <v>1091</v>
      </c>
      <c r="C325" s="163"/>
      <c r="D325" s="287"/>
      <c r="E325" s="174"/>
      <c r="F325" s="77"/>
    </row>
    <row r="326" spans="1:6" ht="31.5" x14ac:dyDescent="0.25">
      <c r="A326" s="308" t="s">
        <v>438</v>
      </c>
      <c r="B326" s="42" t="s">
        <v>1092</v>
      </c>
      <c r="C326" s="163"/>
      <c r="D326" s="287"/>
      <c r="E326" s="174"/>
      <c r="F326" s="77"/>
    </row>
    <row r="327" spans="1:6" ht="31.5" x14ac:dyDescent="0.25">
      <c r="A327" s="308" t="s">
        <v>439</v>
      </c>
      <c r="B327" s="42" t="s">
        <v>1093</v>
      </c>
      <c r="C327" s="163"/>
      <c r="D327" s="287"/>
      <c r="E327" s="174"/>
      <c r="F327" s="77"/>
    </row>
    <row r="328" spans="1:6" ht="31.5" x14ac:dyDescent="0.25">
      <c r="A328" s="308" t="s">
        <v>440</v>
      </c>
      <c r="B328" s="42" t="s">
        <v>1094</v>
      </c>
      <c r="C328" s="163"/>
      <c r="D328" s="287"/>
      <c r="E328" s="174"/>
      <c r="F328" s="77"/>
    </row>
    <row r="329" spans="1:6" ht="31.5" x14ac:dyDescent="0.25">
      <c r="A329" s="308" t="s">
        <v>441</v>
      </c>
      <c r="B329" s="42" t="s">
        <v>1095</v>
      </c>
      <c r="C329" s="163"/>
      <c r="D329" s="287"/>
      <c r="E329" s="174"/>
      <c r="F329" s="77"/>
    </row>
    <row r="330" spans="1:6" ht="31.5" x14ac:dyDescent="0.25">
      <c r="A330" s="308" t="s">
        <v>442</v>
      </c>
      <c r="B330" s="42" t="s">
        <v>1096</v>
      </c>
      <c r="C330" s="163"/>
      <c r="D330" s="287"/>
      <c r="E330" s="174"/>
      <c r="F330" s="77"/>
    </row>
    <row r="331" spans="1:6" x14ac:dyDescent="0.25">
      <c r="A331" s="308" t="s">
        <v>443</v>
      </c>
      <c r="B331" s="42" t="s">
        <v>1097</v>
      </c>
      <c r="C331" s="163"/>
      <c r="D331" s="287"/>
      <c r="E331" s="174"/>
      <c r="F331" s="77"/>
    </row>
    <row r="332" spans="1:6" ht="31.5" x14ac:dyDescent="0.25">
      <c r="A332" s="308" t="s">
        <v>444</v>
      </c>
      <c r="B332" s="42" t="s">
        <v>1098</v>
      </c>
      <c r="C332" s="163"/>
      <c r="D332" s="287"/>
      <c r="E332" s="174"/>
      <c r="F332" s="77"/>
    </row>
    <row r="333" spans="1:6" x14ac:dyDescent="0.25">
      <c r="A333" s="308" t="s">
        <v>445</v>
      </c>
      <c r="B333" s="42" t="s">
        <v>1099</v>
      </c>
      <c r="C333" s="163"/>
      <c r="D333" s="287"/>
      <c r="E333" s="174"/>
      <c r="F333" s="77"/>
    </row>
    <row r="334" spans="1:6" ht="31.5" x14ac:dyDescent="0.25">
      <c r="A334" s="308" t="s">
        <v>446</v>
      </c>
      <c r="B334" s="42" t="s">
        <v>1100</v>
      </c>
      <c r="C334" s="163"/>
      <c r="D334" s="287"/>
      <c r="E334" s="174"/>
      <c r="F334" s="77"/>
    </row>
    <row r="335" spans="1:6" ht="31.5" x14ac:dyDescent="0.25">
      <c r="A335" s="308" t="s">
        <v>447</v>
      </c>
      <c r="B335" s="42" t="s">
        <v>1101</v>
      </c>
      <c r="C335" s="163"/>
      <c r="D335" s="287"/>
      <c r="E335" s="174"/>
      <c r="F335" s="77"/>
    </row>
    <row r="336" spans="1:6" ht="31.5" x14ac:dyDescent="0.25">
      <c r="A336" s="308" t="s">
        <v>448</v>
      </c>
      <c r="B336" s="42" t="s">
        <v>1102</v>
      </c>
      <c r="C336" s="163"/>
      <c r="D336" s="287"/>
      <c r="E336" s="174"/>
      <c r="F336" s="77"/>
    </row>
    <row r="337" spans="1:6" x14ac:dyDescent="0.25">
      <c r="A337" s="308" t="s">
        <v>449</v>
      </c>
      <c r="B337" s="42" t="s">
        <v>1103</v>
      </c>
      <c r="C337" s="163"/>
      <c r="D337" s="287"/>
      <c r="E337" s="174"/>
      <c r="F337" s="77"/>
    </row>
    <row r="338" spans="1:6" x14ac:dyDescent="0.25">
      <c r="A338" s="308" t="s">
        <v>450</v>
      </c>
      <c r="B338" s="42" t="s">
        <v>1104</v>
      </c>
      <c r="C338" s="163"/>
      <c r="D338" s="287"/>
      <c r="E338" s="174"/>
      <c r="F338" s="77"/>
    </row>
    <row r="339" spans="1:6" x14ac:dyDescent="0.25">
      <c r="A339" s="158"/>
      <c r="B339" s="158" t="s">
        <v>1105</v>
      </c>
      <c r="C339" s="163"/>
      <c r="D339" s="287"/>
      <c r="E339" s="174"/>
      <c r="F339" s="77"/>
    </row>
    <row r="340" spans="1:6" ht="31.5" x14ac:dyDescent="0.25">
      <c r="A340" s="158"/>
      <c r="B340" s="158" t="s">
        <v>1106</v>
      </c>
      <c r="C340" s="163"/>
      <c r="D340" s="287"/>
      <c r="E340" s="174"/>
      <c r="F340" s="77"/>
    </row>
    <row r="341" spans="1:6" x14ac:dyDescent="0.25">
      <c r="A341" s="309"/>
      <c r="B341" s="309"/>
      <c r="C341" s="163"/>
      <c r="D341" s="287"/>
      <c r="E341" s="174"/>
      <c r="F341" s="77"/>
    </row>
    <row r="342" spans="1:6" x14ac:dyDescent="0.25">
      <c r="A342" s="293" t="s">
        <v>451</v>
      </c>
      <c r="B342" s="294" t="s">
        <v>452</v>
      </c>
      <c r="C342" s="163"/>
      <c r="D342" s="287"/>
      <c r="E342" s="174"/>
      <c r="F342" s="77"/>
    </row>
    <row r="343" spans="1:6" x14ac:dyDescent="0.25">
      <c r="A343" s="314" t="s">
        <v>453</v>
      </c>
      <c r="B343" s="42" t="s">
        <v>1250</v>
      </c>
      <c r="C343" s="163" t="s">
        <v>1251</v>
      </c>
      <c r="D343" s="287"/>
      <c r="E343" s="174"/>
      <c r="F343" s="77"/>
    </row>
    <row r="344" spans="1:6" x14ac:dyDescent="0.25">
      <c r="A344" s="314" t="s">
        <v>455</v>
      </c>
      <c r="B344" s="42" t="s">
        <v>1070</v>
      </c>
      <c r="C344" s="163"/>
      <c r="D344" s="287"/>
      <c r="E344" s="174"/>
      <c r="F344" s="77"/>
    </row>
    <row r="345" spans="1:6" x14ac:dyDescent="0.25">
      <c r="A345" s="314" t="s">
        <v>456</v>
      </c>
      <c r="B345" s="309" t="s">
        <v>1108</v>
      </c>
      <c r="C345" s="163"/>
      <c r="D345" s="287"/>
      <c r="E345" s="174"/>
      <c r="F345" s="77"/>
    </row>
    <row r="346" spans="1:6" x14ac:dyDescent="0.25">
      <c r="A346" s="314" t="s">
        <v>458</v>
      </c>
      <c r="B346" s="309" t="s">
        <v>1109</v>
      </c>
      <c r="C346" s="163"/>
      <c r="D346" s="287"/>
      <c r="E346" s="174"/>
      <c r="F346" s="77"/>
    </row>
    <row r="347" spans="1:6" x14ac:dyDescent="0.25">
      <c r="A347" s="314" t="s">
        <v>460</v>
      </c>
      <c r="B347" s="309" t="s">
        <v>1110</v>
      </c>
      <c r="C347" s="163"/>
      <c r="D347" s="287"/>
      <c r="E347" s="174"/>
      <c r="F347" s="77"/>
    </row>
    <row r="348" spans="1:6" x14ac:dyDescent="0.25">
      <c r="A348" s="315" t="s">
        <v>462</v>
      </c>
      <c r="B348" s="311" t="s">
        <v>1111</v>
      </c>
      <c r="C348" s="163"/>
      <c r="D348" s="287"/>
      <c r="E348" s="174"/>
      <c r="F348" s="77"/>
    </row>
    <row r="349" spans="1:6" x14ac:dyDescent="0.25">
      <c r="A349" s="158"/>
      <c r="B349" s="158" t="s">
        <v>1112</v>
      </c>
      <c r="C349" s="163"/>
      <c r="D349" s="287"/>
      <c r="E349" s="174"/>
      <c r="F349" s="77"/>
    </row>
    <row r="350" spans="1:6" x14ac:dyDescent="0.25">
      <c r="A350" s="158"/>
      <c r="B350" s="158" t="s">
        <v>1113</v>
      </c>
      <c r="C350" s="163"/>
      <c r="D350" s="287"/>
      <c r="E350" s="174"/>
      <c r="F350" s="77"/>
    </row>
    <row r="351" spans="1:6" x14ac:dyDescent="0.25">
      <c r="A351" s="158"/>
      <c r="B351" s="158" t="s">
        <v>1114</v>
      </c>
      <c r="C351" s="163"/>
      <c r="D351" s="287"/>
      <c r="E351" s="174"/>
      <c r="F351" s="77"/>
    </row>
    <row r="352" spans="1:6" x14ac:dyDescent="0.25">
      <c r="A352" s="309"/>
      <c r="B352" s="309"/>
      <c r="C352" s="163"/>
      <c r="D352" s="287"/>
      <c r="E352" s="174"/>
      <c r="F352" s="77"/>
    </row>
    <row r="353" spans="1:6" x14ac:dyDescent="0.25">
      <c r="A353" s="316" t="s">
        <v>467</v>
      </c>
      <c r="B353" s="317" t="s">
        <v>1115</v>
      </c>
      <c r="C353" s="163"/>
      <c r="D353" s="287"/>
      <c r="E353" s="174"/>
      <c r="F353" s="77"/>
    </row>
    <row r="354" spans="1:6" ht="31.5" x14ac:dyDescent="0.25">
      <c r="A354" s="316" t="s">
        <v>469</v>
      </c>
      <c r="B354" s="317" t="s">
        <v>1116</v>
      </c>
      <c r="C354" s="163"/>
      <c r="D354" s="287"/>
      <c r="E354" s="174"/>
      <c r="F354" s="77"/>
    </row>
    <row r="355" spans="1:6" ht="31.5" x14ac:dyDescent="0.25">
      <c r="A355" s="41" t="s">
        <v>471</v>
      </c>
      <c r="B355" s="42" t="s">
        <v>1117</v>
      </c>
      <c r="C355" s="163"/>
      <c r="D355" s="287"/>
      <c r="E355" s="174"/>
      <c r="F355" s="77"/>
    </row>
    <row r="356" spans="1:6" ht="31.5" x14ac:dyDescent="0.25">
      <c r="A356" s="41" t="s">
        <v>473</v>
      </c>
      <c r="B356" s="40" t="s">
        <v>1118</v>
      </c>
      <c r="C356" s="163"/>
      <c r="D356" s="287"/>
      <c r="E356" s="174"/>
      <c r="F356" s="77"/>
    </row>
    <row r="357" spans="1:6" ht="31.5" x14ac:dyDescent="0.25">
      <c r="A357" s="41" t="s">
        <v>475</v>
      </c>
      <c r="B357" s="40" t="s">
        <v>1201</v>
      </c>
      <c r="C357" s="163"/>
      <c r="D357" s="287"/>
      <c r="E357" s="174"/>
      <c r="F357" s="77"/>
    </row>
    <row r="358" spans="1:6" ht="31.5" x14ac:dyDescent="0.25">
      <c r="A358" s="41" t="s">
        <v>477</v>
      </c>
      <c r="B358" s="40" t="s">
        <v>1202</v>
      </c>
      <c r="C358" s="163"/>
      <c r="D358" s="287"/>
      <c r="E358" s="174"/>
      <c r="F358" s="77"/>
    </row>
    <row r="359" spans="1:6" ht="31.5" x14ac:dyDescent="0.25">
      <c r="A359" s="41" t="s">
        <v>479</v>
      </c>
      <c r="B359" s="40" t="s">
        <v>1203</v>
      </c>
      <c r="C359" s="163"/>
      <c r="D359" s="287"/>
      <c r="E359" s="174"/>
      <c r="F359" s="77"/>
    </row>
    <row r="360" spans="1:6" ht="31.5" x14ac:dyDescent="0.25">
      <c r="A360" s="41" t="s">
        <v>481</v>
      </c>
      <c r="B360" s="40" t="s">
        <v>1200</v>
      </c>
      <c r="C360" s="163"/>
      <c r="D360" s="287"/>
      <c r="E360" s="174"/>
      <c r="F360" s="77"/>
    </row>
    <row r="361" spans="1:6" ht="47.25" x14ac:dyDescent="0.25">
      <c r="A361" s="41" t="s">
        <v>483</v>
      </c>
      <c r="B361" s="40" t="s">
        <v>1119</v>
      </c>
      <c r="C361" s="163"/>
      <c r="D361" s="287"/>
      <c r="E361" s="174"/>
      <c r="F361" s="77"/>
    </row>
    <row r="362" spans="1:6" ht="31.5" x14ac:dyDescent="0.25">
      <c r="A362" s="43" t="s">
        <v>485</v>
      </c>
      <c r="B362" s="42" t="s">
        <v>1120</v>
      </c>
      <c r="C362" s="163"/>
      <c r="D362" s="287"/>
      <c r="E362" s="174"/>
      <c r="F362" s="77"/>
    </row>
    <row r="363" spans="1:6" x14ac:dyDescent="0.25">
      <c r="A363" s="43" t="s">
        <v>487</v>
      </c>
      <c r="B363" s="42" t="s">
        <v>1121</v>
      </c>
      <c r="C363" s="163"/>
      <c r="D363" s="287"/>
      <c r="E363" s="174"/>
      <c r="F363" s="77"/>
    </row>
    <row r="364" spans="1:6" x14ac:dyDescent="0.25">
      <c r="A364" s="43" t="s">
        <v>489</v>
      </c>
      <c r="B364" s="42" t="s">
        <v>1122</v>
      </c>
      <c r="C364" s="163"/>
      <c r="D364" s="287"/>
      <c r="E364" s="174"/>
      <c r="F364" s="77"/>
    </row>
    <row r="365" spans="1:6" x14ac:dyDescent="0.25">
      <c r="A365" s="43" t="s">
        <v>492</v>
      </c>
      <c r="B365" s="42" t="s">
        <v>1123</v>
      </c>
      <c r="C365" s="163"/>
      <c r="D365" s="287"/>
      <c r="E365" s="174"/>
      <c r="F365" s="77"/>
    </row>
    <row r="366" spans="1:6" ht="31.5" x14ac:dyDescent="0.25">
      <c r="A366" s="158"/>
      <c r="B366" s="158" t="s">
        <v>1124</v>
      </c>
      <c r="C366" s="163"/>
      <c r="D366" s="287"/>
      <c r="E366" s="174"/>
      <c r="F366" s="77"/>
    </row>
    <row r="367" spans="1:6" ht="31.5" x14ac:dyDescent="0.25">
      <c r="A367" s="158"/>
      <c r="B367" s="158" t="s">
        <v>1125</v>
      </c>
      <c r="C367" s="163"/>
      <c r="D367" s="287"/>
      <c r="E367" s="174"/>
      <c r="F367" s="77"/>
    </row>
    <row r="368" spans="1:6" x14ac:dyDescent="0.25">
      <c r="A368" s="41"/>
      <c r="B368" s="40"/>
      <c r="C368" s="163"/>
      <c r="D368" s="287"/>
      <c r="E368" s="174"/>
      <c r="F368" s="77"/>
    </row>
    <row r="369" spans="1:6" x14ac:dyDescent="0.25">
      <c r="A369" s="316" t="s">
        <v>497</v>
      </c>
      <c r="B369" s="317" t="s">
        <v>498</v>
      </c>
      <c r="C369" s="163"/>
      <c r="D369" s="287"/>
      <c r="E369" s="174"/>
      <c r="F369" s="77"/>
    </row>
    <row r="370" spans="1:6" x14ac:dyDescent="0.25">
      <c r="A370" s="316" t="s">
        <v>499</v>
      </c>
      <c r="B370" s="317" t="s">
        <v>500</v>
      </c>
      <c r="C370" s="163"/>
      <c r="D370" s="287"/>
      <c r="E370" s="174"/>
      <c r="F370" s="77"/>
    </row>
    <row r="371" spans="1:6" ht="31.5" x14ac:dyDescent="0.25">
      <c r="A371" s="318" t="s">
        <v>471</v>
      </c>
      <c r="B371" s="296" t="s">
        <v>1199</v>
      </c>
      <c r="C371" s="163"/>
      <c r="D371" s="287"/>
      <c r="E371" s="174"/>
      <c r="F371" s="77"/>
    </row>
    <row r="372" spans="1:6" x14ac:dyDescent="0.25">
      <c r="A372" s="318" t="s">
        <v>473</v>
      </c>
      <c r="B372" s="296" t="s">
        <v>1126</v>
      </c>
      <c r="C372" s="163"/>
      <c r="D372" s="287"/>
      <c r="E372" s="174"/>
      <c r="F372" s="77"/>
    </row>
    <row r="373" spans="1:6" x14ac:dyDescent="0.25">
      <c r="A373" s="318" t="s">
        <v>475</v>
      </c>
      <c r="B373" s="42" t="s">
        <v>1127</v>
      </c>
      <c r="C373" s="163"/>
      <c r="D373" s="287"/>
      <c r="E373" s="174"/>
      <c r="F373" s="77"/>
    </row>
    <row r="374" spans="1:6" x14ac:dyDescent="0.25">
      <c r="A374" s="318" t="s">
        <v>477</v>
      </c>
      <c r="B374" s="296" t="s">
        <v>1128</v>
      </c>
      <c r="C374" s="163"/>
      <c r="D374" s="287"/>
      <c r="E374" s="174"/>
      <c r="F374" s="77"/>
    </row>
    <row r="375" spans="1:6" x14ac:dyDescent="0.25">
      <c r="A375" s="319" t="s">
        <v>479</v>
      </c>
      <c r="B375" s="296" t="s">
        <v>1129</v>
      </c>
      <c r="C375" s="163"/>
      <c r="D375" s="287"/>
      <c r="E375" s="174"/>
      <c r="F375" s="77"/>
    </row>
    <row r="376" spans="1:6" x14ac:dyDescent="0.25">
      <c r="A376" s="319" t="s">
        <v>481</v>
      </c>
      <c r="B376" s="296" t="s">
        <v>1130</v>
      </c>
      <c r="C376" s="163"/>
      <c r="D376" s="287"/>
      <c r="E376" s="174"/>
      <c r="F376" s="77"/>
    </row>
    <row r="377" spans="1:6" x14ac:dyDescent="0.25">
      <c r="A377" s="319" t="s">
        <v>483</v>
      </c>
      <c r="B377" s="296" t="s">
        <v>1131</v>
      </c>
      <c r="C377" s="163"/>
      <c r="D377" s="287"/>
      <c r="E377" s="174"/>
      <c r="F377" s="77"/>
    </row>
    <row r="378" spans="1:6" ht="31.5" x14ac:dyDescent="0.25">
      <c r="A378" s="319" t="s">
        <v>485</v>
      </c>
      <c r="B378" s="296" t="s">
        <v>1132</v>
      </c>
      <c r="C378" s="163"/>
      <c r="D378" s="287"/>
      <c r="E378" s="174"/>
      <c r="F378" s="77"/>
    </row>
    <row r="379" spans="1:6" x14ac:dyDescent="0.25">
      <c r="A379" s="319" t="s">
        <v>487</v>
      </c>
      <c r="B379" s="296" t="s">
        <v>1133</v>
      </c>
      <c r="C379" s="163"/>
      <c r="D379" s="287"/>
      <c r="E379" s="174"/>
      <c r="F379" s="77"/>
    </row>
    <row r="380" spans="1:6" x14ac:dyDescent="0.25">
      <c r="A380" s="318" t="s">
        <v>489</v>
      </c>
      <c r="B380" s="40" t="s">
        <v>1090</v>
      </c>
      <c r="C380" s="163"/>
      <c r="D380" s="287"/>
      <c r="E380" s="174"/>
      <c r="F380" s="77"/>
    </row>
    <row r="381" spans="1:6" x14ac:dyDescent="0.25">
      <c r="A381" s="318"/>
      <c r="B381" s="40"/>
      <c r="C381" s="163"/>
      <c r="D381" s="287"/>
      <c r="E381" s="174"/>
      <c r="F381" s="77"/>
    </row>
    <row r="382" spans="1:6" x14ac:dyDescent="0.25">
      <c r="A382" s="316" t="s">
        <v>514</v>
      </c>
      <c r="B382" s="317" t="s">
        <v>515</v>
      </c>
      <c r="C382" s="163"/>
      <c r="D382" s="287"/>
      <c r="E382" s="174"/>
      <c r="F382" s="77"/>
    </row>
    <row r="383" spans="1:6" ht="31.5" x14ac:dyDescent="0.25">
      <c r="A383" s="318" t="s">
        <v>471</v>
      </c>
      <c r="B383" s="296" t="s">
        <v>1199</v>
      </c>
      <c r="C383" s="163"/>
      <c r="D383" s="287"/>
      <c r="E383" s="174"/>
      <c r="F383" s="77"/>
    </row>
    <row r="384" spans="1:6" x14ac:dyDescent="0.25">
      <c r="A384" s="318" t="s">
        <v>473</v>
      </c>
      <c r="B384" s="296" t="s">
        <v>1126</v>
      </c>
      <c r="C384" s="163"/>
      <c r="D384" s="287"/>
      <c r="E384" s="174"/>
      <c r="F384" s="77"/>
    </row>
    <row r="385" spans="1:6" x14ac:dyDescent="0.25">
      <c r="A385" s="318" t="s">
        <v>475</v>
      </c>
      <c r="B385" s="42" t="s">
        <v>1127</v>
      </c>
      <c r="C385" s="163"/>
      <c r="D385" s="287"/>
      <c r="E385" s="174"/>
      <c r="F385" s="77"/>
    </row>
    <row r="386" spans="1:6" x14ac:dyDescent="0.25">
      <c r="A386" s="318" t="s">
        <v>477</v>
      </c>
      <c r="B386" s="296" t="s">
        <v>1128</v>
      </c>
      <c r="C386" s="163"/>
      <c r="D386" s="287"/>
      <c r="E386" s="174"/>
      <c r="F386" s="77"/>
    </row>
    <row r="387" spans="1:6" x14ac:dyDescent="0.25">
      <c r="A387" s="318" t="s">
        <v>479</v>
      </c>
      <c r="B387" s="296" t="s">
        <v>1130</v>
      </c>
      <c r="C387" s="163"/>
      <c r="D387" s="287"/>
      <c r="E387" s="174"/>
      <c r="F387" s="77"/>
    </row>
    <row r="388" spans="1:6" x14ac:dyDescent="0.25">
      <c r="A388" s="318" t="s">
        <v>481</v>
      </c>
      <c r="B388" s="296" t="s">
        <v>1131</v>
      </c>
      <c r="C388" s="163"/>
      <c r="D388" s="287"/>
      <c r="E388" s="174"/>
      <c r="F388" s="77"/>
    </row>
    <row r="389" spans="1:6" ht="31.5" x14ac:dyDescent="0.25">
      <c r="A389" s="318" t="s">
        <v>483</v>
      </c>
      <c r="B389" s="40" t="s">
        <v>1134</v>
      </c>
      <c r="C389" s="163"/>
      <c r="D389" s="287"/>
      <c r="E389" s="174"/>
      <c r="F389" s="77"/>
    </row>
    <row r="390" spans="1:6" x14ac:dyDescent="0.25">
      <c r="A390" s="319" t="s">
        <v>485</v>
      </c>
      <c r="B390" s="296" t="s">
        <v>1133</v>
      </c>
      <c r="C390" s="163"/>
      <c r="D390" s="287"/>
      <c r="E390" s="174"/>
      <c r="F390" s="77"/>
    </row>
    <row r="391" spans="1:6" x14ac:dyDescent="0.25">
      <c r="A391" s="318" t="s">
        <v>487</v>
      </c>
      <c r="B391" s="40" t="s">
        <v>1090</v>
      </c>
      <c r="C391" s="163"/>
      <c r="D391" s="287"/>
      <c r="E391" s="174"/>
      <c r="F391" s="77"/>
    </row>
    <row r="392" spans="1:6" x14ac:dyDescent="0.25">
      <c r="A392" s="318"/>
      <c r="B392" s="40"/>
      <c r="C392" s="163"/>
      <c r="D392" s="287"/>
      <c r="E392" s="174"/>
      <c r="F392" s="77"/>
    </row>
    <row r="393" spans="1:6" x14ac:dyDescent="0.25">
      <c r="A393" s="316" t="s">
        <v>517</v>
      </c>
      <c r="B393" s="317" t="s">
        <v>518</v>
      </c>
      <c r="C393" s="163"/>
      <c r="D393" s="287"/>
      <c r="E393" s="174"/>
      <c r="F393" s="77"/>
    </row>
    <row r="394" spans="1:6" ht="31.5" x14ac:dyDescent="0.25">
      <c r="A394" s="318" t="s">
        <v>471</v>
      </c>
      <c r="B394" s="296" t="s">
        <v>1199</v>
      </c>
      <c r="C394" s="163"/>
      <c r="D394" s="287"/>
      <c r="E394" s="174"/>
      <c r="F394" s="77"/>
    </row>
    <row r="395" spans="1:6" x14ac:dyDescent="0.25">
      <c r="A395" s="318" t="s">
        <v>473</v>
      </c>
      <c r="B395" s="296" t="s">
        <v>1135</v>
      </c>
      <c r="C395" s="163"/>
      <c r="D395" s="287"/>
      <c r="E395" s="174"/>
      <c r="F395" s="77"/>
    </row>
    <row r="396" spans="1:6" x14ac:dyDescent="0.25">
      <c r="A396" s="318" t="s">
        <v>475</v>
      </c>
      <c r="B396" s="296" t="s">
        <v>1136</v>
      </c>
      <c r="C396" s="163"/>
      <c r="D396" s="287"/>
      <c r="E396" s="174"/>
      <c r="F396" s="77"/>
    </row>
    <row r="397" spans="1:6" x14ac:dyDescent="0.25">
      <c r="A397" s="318" t="s">
        <v>477</v>
      </c>
      <c r="B397" s="296" t="s">
        <v>1126</v>
      </c>
      <c r="C397" s="163"/>
      <c r="D397" s="287"/>
      <c r="E397" s="174"/>
      <c r="F397" s="77"/>
    </row>
    <row r="398" spans="1:6" x14ac:dyDescent="0.25">
      <c r="A398" s="318" t="s">
        <v>479</v>
      </c>
      <c r="B398" s="42" t="s">
        <v>1127</v>
      </c>
      <c r="C398" s="163"/>
      <c r="D398" s="287"/>
      <c r="E398" s="174"/>
      <c r="F398" s="77"/>
    </row>
    <row r="399" spans="1:6" x14ac:dyDescent="0.25">
      <c r="A399" s="318" t="s">
        <v>481</v>
      </c>
      <c r="B399" s="296" t="s">
        <v>1130</v>
      </c>
      <c r="C399" s="163"/>
      <c r="D399" s="287"/>
      <c r="E399" s="174"/>
      <c r="F399" s="77"/>
    </row>
    <row r="400" spans="1:6" x14ac:dyDescent="0.25">
      <c r="A400" s="318" t="s">
        <v>483</v>
      </c>
      <c r="B400" s="296" t="s">
        <v>1131</v>
      </c>
      <c r="C400" s="163"/>
      <c r="D400" s="287"/>
      <c r="E400" s="174"/>
      <c r="F400" s="77"/>
    </row>
    <row r="401" spans="1:6" x14ac:dyDescent="0.25">
      <c r="A401" s="318" t="s">
        <v>485</v>
      </c>
      <c r="B401" s="40" t="s">
        <v>1090</v>
      </c>
      <c r="C401" s="163"/>
      <c r="D401" s="287"/>
      <c r="E401" s="174"/>
      <c r="F401" s="77"/>
    </row>
    <row r="402" spans="1:6" x14ac:dyDescent="0.25">
      <c r="A402" s="158"/>
      <c r="B402" s="158" t="s">
        <v>1137</v>
      </c>
      <c r="C402" s="163"/>
      <c r="D402" s="287"/>
      <c r="E402" s="174"/>
      <c r="F402" s="77"/>
    </row>
    <row r="403" spans="1:6" ht="31.5" x14ac:dyDescent="0.25">
      <c r="A403" s="158"/>
      <c r="B403" s="158" t="s">
        <v>1138</v>
      </c>
      <c r="C403" s="163"/>
      <c r="D403" s="287"/>
      <c r="E403" s="174"/>
      <c r="F403" s="77"/>
    </row>
    <row r="404" spans="1:6" x14ac:dyDescent="0.25">
      <c r="A404" s="313"/>
      <c r="B404" s="313"/>
      <c r="C404" s="163"/>
      <c r="D404" s="287"/>
      <c r="E404" s="174"/>
      <c r="F404" s="77"/>
    </row>
    <row r="405" spans="1:6" x14ac:dyDescent="0.25">
      <c r="A405" s="316" t="s">
        <v>523</v>
      </c>
      <c r="B405" s="317" t="s">
        <v>524</v>
      </c>
      <c r="C405" s="163"/>
      <c r="D405" s="287"/>
      <c r="E405" s="174"/>
      <c r="F405" s="77"/>
    </row>
    <row r="406" spans="1:6" x14ac:dyDescent="0.25">
      <c r="A406" s="306" t="s">
        <v>525</v>
      </c>
      <c r="B406" s="320" t="s">
        <v>526</v>
      </c>
      <c r="C406" s="163"/>
      <c r="D406" s="287"/>
      <c r="E406" s="174"/>
      <c r="F406" s="77"/>
    </row>
    <row r="407" spans="1:6" x14ac:dyDescent="0.25">
      <c r="A407" s="306" t="s">
        <v>527</v>
      </c>
      <c r="B407" s="320" t="s">
        <v>528</v>
      </c>
      <c r="C407" s="163"/>
      <c r="D407" s="287"/>
      <c r="E407" s="174"/>
      <c r="F407" s="77"/>
    </row>
    <row r="408" spans="1:6" ht="31.5" x14ac:dyDescent="0.25">
      <c r="A408" s="43" t="s">
        <v>471</v>
      </c>
      <c r="B408" s="42" t="s">
        <v>1139</v>
      </c>
      <c r="C408" s="163"/>
      <c r="D408" s="287"/>
      <c r="E408" s="174"/>
      <c r="F408" s="77"/>
    </row>
    <row r="409" spans="1:6" x14ac:dyDescent="0.25">
      <c r="A409" s="43" t="s">
        <v>473</v>
      </c>
      <c r="B409" s="42" t="s">
        <v>1140</v>
      </c>
      <c r="C409" s="163"/>
      <c r="D409" s="287"/>
      <c r="E409" s="174"/>
      <c r="F409" s="77"/>
    </row>
    <row r="410" spans="1:6" x14ac:dyDescent="0.25">
      <c r="A410" s="43" t="s">
        <v>475</v>
      </c>
      <c r="B410" s="42" t="s">
        <v>1141</v>
      </c>
      <c r="C410" s="163"/>
      <c r="D410" s="287"/>
      <c r="E410" s="174"/>
      <c r="F410" s="77"/>
    </row>
    <row r="411" spans="1:6" x14ac:dyDescent="0.25">
      <c r="A411" s="43" t="s">
        <v>477</v>
      </c>
      <c r="B411" s="42" t="s">
        <v>1142</v>
      </c>
      <c r="C411" s="163"/>
      <c r="D411" s="287"/>
      <c r="E411" s="174"/>
      <c r="F411" s="77"/>
    </row>
    <row r="412" spans="1:6" ht="31.5" x14ac:dyDescent="0.25">
      <c r="A412" s="43" t="s">
        <v>479</v>
      </c>
      <c r="B412" s="42" t="s">
        <v>1144</v>
      </c>
      <c r="C412" s="163"/>
      <c r="D412" s="287"/>
      <c r="E412" s="174"/>
      <c r="F412" s="77"/>
    </row>
    <row r="413" spans="1:6" x14ac:dyDescent="0.25">
      <c r="A413" s="43" t="s">
        <v>485</v>
      </c>
      <c r="B413" s="42" t="s">
        <v>1143</v>
      </c>
      <c r="C413" s="163"/>
      <c r="D413" s="287"/>
      <c r="E413" s="174"/>
      <c r="F413" s="77"/>
    </row>
    <row r="414" spans="1:6" ht="31.5" x14ac:dyDescent="0.25">
      <c r="A414" s="158"/>
      <c r="B414" s="158" t="s">
        <v>1145</v>
      </c>
      <c r="C414" s="163"/>
      <c r="D414" s="287"/>
      <c r="E414" s="174"/>
      <c r="F414" s="77"/>
    </row>
    <row r="415" spans="1:6" ht="31.5" x14ac:dyDescent="0.25">
      <c r="A415" s="158"/>
      <c r="B415" s="158" t="s">
        <v>1146</v>
      </c>
      <c r="C415" s="163"/>
      <c r="D415" s="287"/>
      <c r="E415" s="174"/>
      <c r="F415" s="77"/>
    </row>
    <row r="416" spans="1:6" ht="31.5" x14ac:dyDescent="0.25">
      <c r="A416" s="158"/>
      <c r="B416" s="158" t="s">
        <v>1147</v>
      </c>
      <c r="C416" s="163"/>
      <c r="D416" s="287"/>
      <c r="E416" s="174"/>
      <c r="F416" s="77"/>
    </row>
    <row r="417" spans="1:6" x14ac:dyDescent="0.25">
      <c r="A417" s="43"/>
      <c r="B417" s="42"/>
      <c r="C417" s="163"/>
      <c r="D417" s="287"/>
      <c r="E417" s="174"/>
      <c r="F417" s="77"/>
    </row>
    <row r="418" spans="1:6" x14ac:dyDescent="0.25">
      <c r="A418" s="306" t="s">
        <v>543</v>
      </c>
      <c r="B418" s="320" t="s">
        <v>544</v>
      </c>
      <c r="C418" s="163"/>
      <c r="D418" s="287"/>
      <c r="E418" s="174"/>
      <c r="F418" s="77"/>
    </row>
    <row r="419" spans="1:6" ht="31.5" x14ac:dyDescent="0.25">
      <c r="A419" s="43" t="s">
        <v>471</v>
      </c>
      <c r="B419" s="42" t="s">
        <v>1139</v>
      </c>
      <c r="C419" s="163"/>
      <c r="D419" s="287"/>
      <c r="E419" s="174"/>
      <c r="F419" s="77"/>
    </row>
    <row r="420" spans="1:6" x14ac:dyDescent="0.25">
      <c r="A420" s="43" t="s">
        <v>473</v>
      </c>
      <c r="B420" s="42" t="s">
        <v>1140</v>
      </c>
      <c r="C420" s="163"/>
      <c r="D420" s="287"/>
      <c r="E420" s="174"/>
      <c r="F420" s="77"/>
    </row>
    <row r="421" spans="1:6" x14ac:dyDescent="0.25">
      <c r="A421" s="43" t="s">
        <v>475</v>
      </c>
      <c r="B421" s="42" t="s">
        <v>1148</v>
      </c>
      <c r="C421" s="163"/>
      <c r="D421" s="287"/>
      <c r="E421" s="174"/>
      <c r="F421" s="77"/>
    </row>
    <row r="422" spans="1:6" ht="31.5" x14ac:dyDescent="0.25">
      <c r="A422" s="43" t="s">
        <v>477</v>
      </c>
      <c r="B422" s="42" t="s">
        <v>1144</v>
      </c>
      <c r="C422" s="163"/>
      <c r="D422" s="287"/>
      <c r="E422" s="174"/>
      <c r="F422" s="77"/>
    </row>
    <row r="423" spans="1:6" x14ac:dyDescent="0.25">
      <c r="A423" s="43" t="s">
        <v>479</v>
      </c>
      <c r="B423" s="42" t="s">
        <v>1149</v>
      </c>
      <c r="C423" s="163"/>
      <c r="D423" s="287"/>
      <c r="E423" s="174"/>
      <c r="F423" s="77"/>
    </row>
    <row r="424" spans="1:6" ht="31.5" x14ac:dyDescent="0.25">
      <c r="A424" s="158"/>
      <c r="B424" s="158" t="s">
        <v>1150</v>
      </c>
      <c r="C424" s="163"/>
      <c r="D424" s="287"/>
      <c r="E424" s="174"/>
      <c r="F424" s="77"/>
    </row>
    <row r="425" spans="1:6" ht="31.5" x14ac:dyDescent="0.25">
      <c r="A425" s="158"/>
      <c r="B425" s="158" t="s">
        <v>1146</v>
      </c>
      <c r="C425" s="163"/>
      <c r="D425" s="287"/>
      <c r="E425" s="174"/>
      <c r="F425" s="77"/>
    </row>
    <row r="426" spans="1:6" ht="31.5" x14ac:dyDescent="0.25">
      <c r="A426" s="158"/>
      <c r="B426" s="158" t="s">
        <v>1147</v>
      </c>
      <c r="C426" s="163"/>
      <c r="D426" s="287"/>
      <c r="E426" s="174"/>
      <c r="F426" s="77"/>
    </row>
    <row r="427" spans="1:6" x14ac:dyDescent="0.25">
      <c r="A427" s="311"/>
      <c r="B427" s="311"/>
      <c r="C427" s="163"/>
      <c r="D427" s="287"/>
      <c r="E427" s="174"/>
      <c r="F427" s="77"/>
    </row>
    <row r="428" spans="1:6" x14ac:dyDescent="0.25">
      <c r="A428" s="306" t="s">
        <v>548</v>
      </c>
      <c r="B428" s="320" t="s">
        <v>549</v>
      </c>
      <c r="C428" s="163"/>
      <c r="D428" s="287"/>
      <c r="E428" s="174"/>
      <c r="F428" s="77"/>
    </row>
    <row r="429" spans="1:6" ht="31.5" x14ac:dyDescent="0.25">
      <c r="A429" s="43" t="s">
        <v>471</v>
      </c>
      <c r="B429" s="42" t="s">
        <v>1139</v>
      </c>
      <c r="C429" s="163"/>
      <c r="D429" s="287"/>
      <c r="E429" s="174"/>
      <c r="F429" s="77"/>
    </row>
    <row r="430" spans="1:6" x14ac:dyDescent="0.25">
      <c r="A430" s="43" t="s">
        <v>473</v>
      </c>
      <c r="B430" s="42" t="s">
        <v>1140</v>
      </c>
      <c r="C430" s="163"/>
      <c r="D430" s="287"/>
      <c r="E430" s="174"/>
      <c r="F430" s="77"/>
    </row>
    <row r="431" spans="1:6" x14ac:dyDescent="0.25">
      <c r="A431" s="43" t="s">
        <v>475</v>
      </c>
      <c r="B431" s="42" t="s">
        <v>1141</v>
      </c>
      <c r="C431" s="163"/>
      <c r="D431" s="287"/>
      <c r="E431" s="174"/>
      <c r="F431" s="77"/>
    </row>
    <row r="432" spans="1:6" ht="31.5" x14ac:dyDescent="0.25">
      <c r="A432" s="43" t="s">
        <v>477</v>
      </c>
      <c r="B432" s="42" t="s">
        <v>1144</v>
      </c>
      <c r="C432" s="163"/>
      <c r="D432" s="287"/>
      <c r="E432" s="174"/>
      <c r="F432" s="77"/>
    </row>
    <row r="433" spans="1:6" x14ac:dyDescent="0.25">
      <c r="A433" s="43" t="s">
        <v>483</v>
      </c>
      <c r="B433" s="42" t="s">
        <v>1151</v>
      </c>
      <c r="C433" s="163"/>
      <c r="D433" s="287"/>
      <c r="E433" s="174"/>
      <c r="F433" s="77"/>
    </row>
    <row r="434" spans="1:6" ht="31.5" x14ac:dyDescent="0.25">
      <c r="A434" s="158"/>
      <c r="B434" s="158" t="s">
        <v>1152</v>
      </c>
      <c r="C434" s="163"/>
      <c r="D434" s="287"/>
      <c r="E434" s="174"/>
      <c r="F434" s="77"/>
    </row>
    <row r="435" spans="1:6" ht="31.5" x14ac:dyDescent="0.25">
      <c r="A435" s="158"/>
      <c r="B435" s="158" t="s">
        <v>1146</v>
      </c>
      <c r="C435" s="163"/>
      <c r="D435" s="287"/>
      <c r="E435" s="174"/>
      <c r="F435" s="77"/>
    </row>
    <row r="436" spans="1:6" ht="31.5" x14ac:dyDescent="0.25">
      <c r="A436" s="158"/>
      <c r="B436" s="158" t="s">
        <v>1147</v>
      </c>
      <c r="C436" s="163"/>
      <c r="D436" s="287"/>
      <c r="E436" s="174"/>
      <c r="F436" s="77"/>
    </row>
    <row r="437" spans="1:6" x14ac:dyDescent="0.25">
      <c r="A437" s="311"/>
      <c r="B437" s="311"/>
      <c r="C437" s="163"/>
      <c r="D437" s="287"/>
      <c r="E437" s="174"/>
      <c r="F437" s="77"/>
    </row>
    <row r="438" spans="1:6" x14ac:dyDescent="0.25">
      <c r="A438" s="306" t="s">
        <v>552</v>
      </c>
      <c r="B438" s="320" t="s">
        <v>553</v>
      </c>
      <c r="C438" s="163"/>
      <c r="D438" s="287"/>
      <c r="E438" s="174"/>
      <c r="F438" s="77"/>
    </row>
    <row r="439" spans="1:6" ht="31.5" x14ac:dyDescent="0.25">
      <c r="A439" s="43" t="s">
        <v>471</v>
      </c>
      <c r="B439" s="42" t="s">
        <v>1139</v>
      </c>
      <c r="C439" s="163"/>
      <c r="D439" s="287"/>
      <c r="E439" s="174"/>
      <c r="F439" s="77"/>
    </row>
    <row r="440" spans="1:6" x14ac:dyDescent="0.25">
      <c r="A440" s="43" t="s">
        <v>473</v>
      </c>
      <c r="B440" s="42" t="s">
        <v>1140</v>
      </c>
      <c r="C440" s="163"/>
      <c r="D440" s="287"/>
      <c r="E440" s="174"/>
      <c r="F440" s="77"/>
    </row>
    <row r="441" spans="1:6" x14ac:dyDescent="0.25">
      <c r="A441" s="43" t="s">
        <v>475</v>
      </c>
      <c r="B441" s="42" t="s">
        <v>1141</v>
      </c>
      <c r="C441" s="163"/>
      <c r="D441" s="287"/>
      <c r="E441" s="174"/>
      <c r="F441" s="77"/>
    </row>
    <row r="442" spans="1:6" x14ac:dyDescent="0.25">
      <c r="A442" s="43" t="s">
        <v>477</v>
      </c>
      <c r="B442" s="42" t="s">
        <v>1153</v>
      </c>
      <c r="C442" s="163"/>
      <c r="D442" s="287"/>
      <c r="E442" s="174"/>
      <c r="F442" s="77"/>
    </row>
    <row r="443" spans="1:6" ht="31.5" x14ac:dyDescent="0.25">
      <c r="A443" s="43" t="s">
        <v>479</v>
      </c>
      <c r="B443" s="42" t="s">
        <v>1144</v>
      </c>
      <c r="C443" s="163"/>
      <c r="D443" s="287"/>
      <c r="E443" s="174"/>
      <c r="F443" s="77"/>
    </row>
    <row r="444" spans="1:6" ht="47.25" x14ac:dyDescent="0.25">
      <c r="A444" s="43" t="s">
        <v>481</v>
      </c>
      <c r="B444" s="42" t="s">
        <v>1154</v>
      </c>
      <c r="C444" s="163"/>
      <c r="D444" s="287"/>
      <c r="E444" s="174"/>
      <c r="F444" s="77"/>
    </row>
    <row r="445" spans="1:6" x14ac:dyDescent="0.25">
      <c r="A445" s="43" t="s">
        <v>483</v>
      </c>
      <c r="B445" s="42" t="s">
        <v>1151</v>
      </c>
      <c r="C445" s="163"/>
      <c r="D445" s="287"/>
      <c r="E445" s="174"/>
      <c r="F445" s="77"/>
    </row>
    <row r="446" spans="1:6" ht="31.5" x14ac:dyDescent="0.25">
      <c r="A446" s="158"/>
      <c r="B446" s="158" t="s">
        <v>1155</v>
      </c>
      <c r="C446" s="163"/>
      <c r="D446" s="287"/>
      <c r="E446" s="174"/>
      <c r="F446" s="77"/>
    </row>
    <row r="447" spans="1:6" ht="31.5" x14ac:dyDescent="0.25">
      <c r="A447" s="158"/>
      <c r="B447" s="158" t="s">
        <v>1146</v>
      </c>
      <c r="C447" s="163"/>
      <c r="D447" s="287"/>
      <c r="E447" s="174"/>
      <c r="F447" s="77"/>
    </row>
    <row r="448" spans="1:6" ht="31.5" x14ac:dyDescent="0.25">
      <c r="A448" s="158"/>
      <c r="B448" s="158" t="s">
        <v>1147</v>
      </c>
      <c r="C448" s="163"/>
      <c r="D448" s="287"/>
      <c r="E448" s="174"/>
      <c r="F448" s="77"/>
    </row>
    <row r="449" spans="1:6" x14ac:dyDescent="0.25">
      <c r="A449" s="43"/>
      <c r="B449" s="42"/>
      <c r="C449" s="163"/>
      <c r="D449" s="287"/>
      <c r="E449" s="174"/>
      <c r="F449" s="77"/>
    </row>
    <row r="450" spans="1:6" x14ac:dyDescent="0.25">
      <c r="A450" s="306" t="s">
        <v>558</v>
      </c>
      <c r="B450" s="320" t="s">
        <v>559</v>
      </c>
      <c r="C450" s="163"/>
      <c r="D450" s="287"/>
      <c r="E450" s="174"/>
      <c r="F450" s="77"/>
    </row>
    <row r="451" spans="1:6" ht="31.5" x14ac:dyDescent="0.25">
      <c r="A451" s="43" t="s">
        <v>471</v>
      </c>
      <c r="B451" s="42" t="s">
        <v>1139</v>
      </c>
      <c r="C451" s="163"/>
      <c r="D451" s="287"/>
      <c r="E451" s="174"/>
      <c r="F451" s="77"/>
    </row>
    <row r="452" spans="1:6" x14ac:dyDescent="0.25">
      <c r="A452" s="43" t="s">
        <v>473</v>
      </c>
      <c r="B452" s="42" t="s">
        <v>1140</v>
      </c>
      <c r="C452" s="163"/>
      <c r="D452" s="287"/>
      <c r="E452" s="174"/>
      <c r="F452" s="77"/>
    </row>
    <row r="453" spans="1:6" x14ac:dyDescent="0.25">
      <c r="A453" s="43" t="s">
        <v>475</v>
      </c>
      <c r="B453" s="42" t="s">
        <v>1141</v>
      </c>
      <c r="C453" s="163"/>
      <c r="D453" s="287"/>
      <c r="E453" s="174"/>
      <c r="F453" s="77"/>
    </row>
    <row r="454" spans="1:6" x14ac:dyDescent="0.25">
      <c r="A454" s="43" t="s">
        <v>477</v>
      </c>
      <c r="B454" s="42" t="s">
        <v>1153</v>
      </c>
      <c r="C454" s="163"/>
      <c r="D454" s="287"/>
      <c r="E454" s="174"/>
      <c r="F454" s="77"/>
    </row>
    <row r="455" spans="1:6" ht="31.5" x14ac:dyDescent="0.25">
      <c r="A455" s="43" t="s">
        <v>479</v>
      </c>
      <c r="B455" s="42" t="s">
        <v>1144</v>
      </c>
      <c r="C455" s="163"/>
      <c r="D455" s="287"/>
      <c r="E455" s="174"/>
      <c r="F455" s="77"/>
    </row>
    <row r="456" spans="1:6" ht="47.25" x14ac:dyDescent="0.25">
      <c r="A456" s="43" t="s">
        <v>481</v>
      </c>
      <c r="B456" s="42" t="s">
        <v>1156</v>
      </c>
      <c r="C456" s="163"/>
      <c r="D456" s="287"/>
      <c r="E456" s="174"/>
      <c r="F456" s="77"/>
    </row>
    <row r="457" spans="1:6" x14ac:dyDescent="0.25">
      <c r="A457" s="43" t="s">
        <v>483</v>
      </c>
      <c r="B457" s="42" t="s">
        <v>1151</v>
      </c>
      <c r="C457" s="163"/>
      <c r="D457" s="287"/>
      <c r="E457" s="174"/>
      <c r="F457" s="77"/>
    </row>
    <row r="458" spans="1:6" ht="31.5" x14ac:dyDescent="0.25">
      <c r="A458" s="158"/>
      <c r="B458" s="158" t="s">
        <v>1155</v>
      </c>
      <c r="C458" s="163"/>
      <c r="D458" s="287"/>
      <c r="E458" s="174"/>
      <c r="F458" s="77"/>
    </row>
    <row r="459" spans="1:6" ht="31.5" x14ac:dyDescent="0.25">
      <c r="A459" s="158"/>
      <c r="B459" s="158" t="s">
        <v>1146</v>
      </c>
      <c r="C459" s="163"/>
      <c r="D459" s="287"/>
      <c r="E459" s="174"/>
      <c r="F459" s="77"/>
    </row>
    <row r="460" spans="1:6" ht="31.5" x14ac:dyDescent="0.25">
      <c r="A460" s="158"/>
      <c r="B460" s="158" t="s">
        <v>1147</v>
      </c>
      <c r="C460" s="163"/>
      <c r="D460" s="287"/>
      <c r="E460" s="174"/>
      <c r="F460" s="77"/>
    </row>
    <row r="461" spans="1:6" x14ac:dyDescent="0.25">
      <c r="A461" s="311"/>
      <c r="B461" s="311"/>
      <c r="C461" s="163"/>
      <c r="D461" s="287"/>
      <c r="E461" s="174"/>
      <c r="F461" s="77"/>
    </row>
    <row r="462" spans="1:6" ht="31.5" x14ac:dyDescent="0.25">
      <c r="A462" s="306" t="s">
        <v>561</v>
      </c>
      <c r="B462" s="320" t="s">
        <v>1198</v>
      </c>
      <c r="C462" s="163"/>
      <c r="D462" s="287"/>
      <c r="E462" s="174"/>
      <c r="F462" s="77"/>
    </row>
    <row r="463" spans="1:6" ht="31.5" x14ac:dyDescent="0.25">
      <c r="A463" s="43" t="s">
        <v>471</v>
      </c>
      <c r="B463" s="42" t="s">
        <v>1139</v>
      </c>
      <c r="C463" s="163"/>
      <c r="D463" s="287"/>
      <c r="E463" s="174"/>
      <c r="F463" s="77"/>
    </row>
    <row r="464" spans="1:6" x14ac:dyDescent="0.25">
      <c r="A464" s="43" t="s">
        <v>473</v>
      </c>
      <c r="B464" s="42" t="s">
        <v>1140</v>
      </c>
      <c r="C464" s="163"/>
      <c r="D464" s="287"/>
      <c r="E464" s="174"/>
      <c r="F464" s="77"/>
    </row>
    <row r="465" spans="1:6" x14ac:dyDescent="0.25">
      <c r="A465" s="43" t="s">
        <v>475</v>
      </c>
      <c r="B465" s="42" t="s">
        <v>1141</v>
      </c>
      <c r="C465" s="163"/>
      <c r="D465" s="287"/>
      <c r="E465" s="174"/>
      <c r="F465" s="77"/>
    </row>
    <row r="466" spans="1:6" x14ac:dyDescent="0.25">
      <c r="A466" s="43" t="s">
        <v>477</v>
      </c>
      <c r="B466" s="42" t="s">
        <v>1153</v>
      </c>
      <c r="C466" s="163"/>
      <c r="D466" s="287"/>
      <c r="E466" s="174"/>
      <c r="F466" s="77"/>
    </row>
    <row r="467" spans="1:6" ht="31.5" x14ac:dyDescent="0.25">
      <c r="A467" s="43" t="s">
        <v>479</v>
      </c>
      <c r="B467" s="42" t="s">
        <v>1144</v>
      </c>
      <c r="C467" s="163"/>
      <c r="D467" s="287"/>
      <c r="E467" s="174"/>
      <c r="F467" s="77"/>
    </row>
    <row r="468" spans="1:6" x14ac:dyDescent="0.25">
      <c r="A468" s="43" t="s">
        <v>485</v>
      </c>
      <c r="B468" s="42" t="s">
        <v>1143</v>
      </c>
      <c r="C468" s="163"/>
      <c r="D468" s="287"/>
      <c r="E468" s="174"/>
      <c r="F468" s="77"/>
    </row>
    <row r="469" spans="1:6" ht="31.5" x14ac:dyDescent="0.25">
      <c r="A469" s="158"/>
      <c r="B469" s="158" t="s">
        <v>1157</v>
      </c>
      <c r="C469" s="163"/>
      <c r="D469" s="287"/>
      <c r="E469" s="174"/>
      <c r="F469" s="77"/>
    </row>
    <row r="470" spans="1:6" ht="31.5" x14ac:dyDescent="0.25">
      <c r="A470" s="158"/>
      <c r="B470" s="158" t="s">
        <v>1146</v>
      </c>
      <c r="C470" s="163"/>
      <c r="D470" s="287"/>
      <c r="E470" s="174"/>
      <c r="F470" s="77"/>
    </row>
    <row r="471" spans="1:6" ht="31.5" x14ac:dyDescent="0.25">
      <c r="A471" s="158"/>
      <c r="B471" s="158" t="s">
        <v>1147</v>
      </c>
      <c r="C471" s="163"/>
      <c r="D471" s="287"/>
      <c r="E471" s="174"/>
      <c r="F471" s="77"/>
    </row>
    <row r="472" spans="1:6" ht="31.5" x14ac:dyDescent="0.25">
      <c r="A472" s="158"/>
      <c r="B472" s="158" t="s">
        <v>1158</v>
      </c>
      <c r="C472" s="163"/>
      <c r="D472" s="287"/>
      <c r="E472" s="174"/>
      <c r="F472" s="77"/>
    </row>
    <row r="473" spans="1:6" ht="31.5" x14ac:dyDescent="0.25">
      <c r="A473" s="158"/>
      <c r="B473" s="158" t="s">
        <v>1159</v>
      </c>
      <c r="C473" s="163"/>
      <c r="D473" s="287"/>
      <c r="E473" s="174"/>
      <c r="F473" s="77"/>
    </row>
    <row r="474" spans="1:6" x14ac:dyDescent="0.25">
      <c r="A474" s="309"/>
      <c r="B474" s="309"/>
      <c r="C474" s="163"/>
      <c r="D474" s="287"/>
      <c r="E474" s="174"/>
      <c r="F474" s="77"/>
    </row>
    <row r="475" spans="1:6" x14ac:dyDescent="0.25">
      <c r="A475" s="316" t="s">
        <v>566</v>
      </c>
      <c r="B475" s="317" t="s">
        <v>567</v>
      </c>
      <c r="C475" s="163"/>
      <c r="D475" s="287"/>
      <c r="E475" s="174"/>
      <c r="F475" s="77"/>
    </row>
    <row r="476" spans="1:6" x14ac:dyDescent="0.25">
      <c r="A476" s="316" t="s">
        <v>568</v>
      </c>
      <c r="B476" s="317" t="s">
        <v>569</v>
      </c>
      <c r="C476" s="163"/>
      <c r="D476" s="287"/>
      <c r="E476" s="174"/>
      <c r="F476" s="77"/>
    </row>
    <row r="477" spans="1:6" ht="31.5" x14ac:dyDescent="0.25">
      <c r="A477" s="318" t="s">
        <v>471</v>
      </c>
      <c r="B477" s="40" t="s">
        <v>1139</v>
      </c>
      <c r="C477" s="163"/>
      <c r="D477" s="287"/>
      <c r="E477" s="174"/>
      <c r="F477" s="77"/>
    </row>
    <row r="478" spans="1:6" x14ac:dyDescent="0.25">
      <c r="A478" s="318" t="s">
        <v>473</v>
      </c>
      <c r="B478" s="40" t="s">
        <v>1160</v>
      </c>
      <c r="C478" s="163"/>
      <c r="D478" s="287"/>
      <c r="E478" s="174"/>
      <c r="F478" s="77"/>
    </row>
    <row r="479" spans="1:6" x14ac:dyDescent="0.25">
      <c r="A479" s="318" t="s">
        <v>475</v>
      </c>
      <c r="B479" s="40" t="s">
        <v>1148</v>
      </c>
      <c r="C479" s="163"/>
      <c r="D479" s="287"/>
      <c r="E479" s="174"/>
      <c r="F479" s="77"/>
    </row>
    <row r="480" spans="1:6" ht="31.5" x14ac:dyDescent="0.25">
      <c r="A480" s="318" t="s">
        <v>477</v>
      </c>
      <c r="B480" s="40" t="s">
        <v>1161</v>
      </c>
      <c r="C480" s="163"/>
      <c r="D480" s="287"/>
      <c r="E480" s="174"/>
      <c r="F480" s="77"/>
    </row>
    <row r="481" spans="1:6" ht="31.5" x14ac:dyDescent="0.25">
      <c r="A481" s="318" t="s">
        <v>479</v>
      </c>
      <c r="B481" s="321" t="s">
        <v>1162</v>
      </c>
      <c r="C481" s="163"/>
      <c r="D481" s="287"/>
      <c r="E481" s="174"/>
      <c r="F481" s="77"/>
    </row>
    <row r="482" spans="1:6" ht="31.5" x14ac:dyDescent="0.25">
      <c r="A482" s="318" t="s">
        <v>481</v>
      </c>
      <c r="B482" s="40" t="s">
        <v>1163</v>
      </c>
      <c r="C482" s="163"/>
      <c r="D482" s="287"/>
      <c r="E482" s="174"/>
      <c r="F482" s="77"/>
    </row>
    <row r="483" spans="1:6" ht="31.5" x14ac:dyDescent="0.25">
      <c r="A483" s="318"/>
      <c r="B483" s="40" t="s">
        <v>1164</v>
      </c>
      <c r="C483" s="163"/>
      <c r="D483" s="287"/>
      <c r="E483" s="174"/>
      <c r="F483" s="77"/>
    </row>
    <row r="484" spans="1:6" x14ac:dyDescent="0.25">
      <c r="A484" s="318"/>
      <c r="B484" s="322" t="s">
        <v>1197</v>
      </c>
      <c r="C484" s="163"/>
      <c r="D484" s="287"/>
      <c r="E484" s="174"/>
      <c r="F484" s="77"/>
    </row>
    <row r="485" spans="1:6" ht="31.5" x14ac:dyDescent="0.25">
      <c r="A485" s="158"/>
      <c r="B485" s="158" t="s">
        <v>1165</v>
      </c>
      <c r="C485" s="163"/>
      <c r="D485" s="287"/>
      <c r="E485" s="174"/>
      <c r="F485" s="77"/>
    </row>
    <row r="486" spans="1:6" ht="31.5" x14ac:dyDescent="0.25">
      <c r="A486" s="158"/>
      <c r="B486" s="158" t="s">
        <v>1166</v>
      </c>
      <c r="C486" s="163"/>
      <c r="D486" s="287"/>
      <c r="E486" s="174"/>
      <c r="F486" s="77"/>
    </row>
    <row r="487" spans="1:6" ht="31.5" x14ac:dyDescent="0.25">
      <c r="A487" s="158"/>
      <c r="B487" s="158" t="s">
        <v>1167</v>
      </c>
      <c r="C487" s="163"/>
      <c r="D487" s="287"/>
      <c r="E487" s="174"/>
      <c r="F487" s="77"/>
    </row>
    <row r="488" spans="1:6" ht="31.5" x14ac:dyDescent="0.25">
      <c r="A488" s="158"/>
      <c r="B488" s="158" t="s">
        <v>1168</v>
      </c>
      <c r="C488" s="163"/>
      <c r="D488" s="287"/>
      <c r="E488" s="174"/>
      <c r="F488" s="77"/>
    </row>
    <row r="489" spans="1:6" x14ac:dyDescent="0.25">
      <c r="A489" s="311"/>
      <c r="B489" s="311"/>
      <c r="C489" s="163"/>
      <c r="D489" s="287"/>
      <c r="E489" s="174"/>
      <c r="F489" s="77"/>
    </row>
    <row r="490" spans="1:6" x14ac:dyDescent="0.25">
      <c r="A490" s="306" t="s">
        <v>580</v>
      </c>
      <c r="B490" s="320" t="s">
        <v>581</v>
      </c>
      <c r="C490" s="163"/>
      <c r="D490" s="287"/>
      <c r="E490" s="174"/>
      <c r="F490" s="77"/>
    </row>
    <row r="491" spans="1:6" ht="31.5" x14ac:dyDescent="0.25">
      <c r="A491" s="308" t="s">
        <v>471</v>
      </c>
      <c r="B491" s="42" t="s">
        <v>1139</v>
      </c>
      <c r="C491" s="163"/>
      <c r="D491" s="287"/>
      <c r="E491" s="174"/>
      <c r="F491" s="77"/>
    </row>
    <row r="492" spans="1:6" x14ac:dyDescent="0.25">
      <c r="A492" s="308" t="s">
        <v>473</v>
      </c>
      <c r="B492" s="42" t="s">
        <v>1160</v>
      </c>
      <c r="C492" s="163"/>
      <c r="D492" s="287"/>
      <c r="E492" s="174"/>
      <c r="F492" s="77"/>
    </row>
    <row r="493" spans="1:6" x14ac:dyDescent="0.25">
      <c r="A493" s="308" t="s">
        <v>475</v>
      </c>
      <c r="B493" s="42" t="s">
        <v>1141</v>
      </c>
      <c r="C493" s="163"/>
      <c r="D493" s="287"/>
      <c r="E493" s="174"/>
      <c r="F493" s="77"/>
    </row>
    <row r="494" spans="1:6" ht="31.5" x14ac:dyDescent="0.25">
      <c r="A494" s="308" t="s">
        <v>477</v>
      </c>
      <c r="B494" s="42" t="s">
        <v>1161</v>
      </c>
      <c r="C494" s="163"/>
      <c r="D494" s="287"/>
      <c r="E494" s="174"/>
      <c r="F494" s="77"/>
    </row>
    <row r="495" spans="1:6" ht="31.5" x14ac:dyDescent="0.25">
      <c r="A495" s="308" t="s">
        <v>479</v>
      </c>
      <c r="B495" s="42" t="s">
        <v>1163</v>
      </c>
      <c r="C495" s="163"/>
      <c r="D495" s="287"/>
      <c r="E495" s="174"/>
      <c r="F495" s="77"/>
    </row>
    <row r="496" spans="1:6" ht="31.5" x14ac:dyDescent="0.25">
      <c r="A496" s="308" t="s">
        <v>481</v>
      </c>
      <c r="B496" s="42" t="s">
        <v>1164</v>
      </c>
      <c r="C496" s="163"/>
      <c r="D496" s="287"/>
      <c r="E496" s="174"/>
      <c r="F496" s="77"/>
    </row>
    <row r="497" spans="1:6" ht="31.5" x14ac:dyDescent="0.25">
      <c r="A497" s="158"/>
      <c r="B497" s="158" t="s">
        <v>1169</v>
      </c>
      <c r="C497" s="163"/>
      <c r="D497" s="287"/>
      <c r="E497" s="174"/>
      <c r="F497" s="77"/>
    </row>
    <row r="498" spans="1:6" ht="31.5" x14ac:dyDescent="0.25">
      <c r="A498" s="158"/>
      <c r="B498" s="158" t="s">
        <v>1166</v>
      </c>
      <c r="C498" s="163"/>
      <c r="D498" s="287"/>
      <c r="E498" s="174"/>
      <c r="F498" s="77"/>
    </row>
    <row r="499" spans="1:6" ht="31.5" x14ac:dyDescent="0.25">
      <c r="A499" s="158"/>
      <c r="B499" s="158" t="s">
        <v>1167</v>
      </c>
      <c r="C499" s="163"/>
      <c r="D499" s="287"/>
      <c r="E499" s="174"/>
      <c r="F499" s="77"/>
    </row>
    <row r="500" spans="1:6" ht="31.5" x14ac:dyDescent="0.25">
      <c r="A500" s="158"/>
      <c r="B500" s="158" t="s">
        <v>1168</v>
      </c>
      <c r="C500" s="163"/>
      <c r="D500" s="287"/>
      <c r="E500" s="174"/>
      <c r="F500" s="77"/>
    </row>
    <row r="501" spans="1:6" ht="31.5" x14ac:dyDescent="0.25">
      <c r="A501" s="159" t="s">
        <v>583</v>
      </c>
      <c r="B501" s="158" t="s">
        <v>1170</v>
      </c>
      <c r="C501" s="163"/>
      <c r="D501" s="287"/>
      <c r="E501" s="174"/>
      <c r="F501" s="77"/>
    </row>
    <row r="502" spans="1:6" ht="31.5" x14ac:dyDescent="0.25">
      <c r="A502" s="159" t="s">
        <v>585</v>
      </c>
      <c r="B502" s="158" t="s">
        <v>1171</v>
      </c>
      <c r="C502" s="163"/>
      <c r="D502" s="287"/>
      <c r="E502" s="174"/>
      <c r="F502" s="77"/>
    </row>
    <row r="503" spans="1:6" ht="31.5" x14ac:dyDescent="0.25">
      <c r="A503" s="159" t="s">
        <v>587</v>
      </c>
      <c r="B503" s="158" t="s">
        <v>1172</v>
      </c>
      <c r="C503" s="163"/>
      <c r="D503" s="287"/>
      <c r="E503" s="174"/>
      <c r="F503" s="77"/>
    </row>
    <row r="504" spans="1:6" x14ac:dyDescent="0.25">
      <c r="A504" s="309"/>
      <c r="B504" s="309"/>
      <c r="C504" s="163"/>
      <c r="D504" s="287"/>
      <c r="E504" s="174"/>
      <c r="F504" s="77"/>
    </row>
    <row r="505" spans="1:6" x14ac:dyDescent="0.25">
      <c r="A505" s="316" t="s">
        <v>589</v>
      </c>
      <c r="B505" s="317" t="s">
        <v>590</v>
      </c>
      <c r="C505" s="163"/>
      <c r="D505" s="287"/>
      <c r="E505" s="174"/>
      <c r="F505" s="77"/>
    </row>
    <row r="506" spans="1:6" ht="31.5" x14ac:dyDescent="0.25">
      <c r="A506" s="159" t="s">
        <v>591</v>
      </c>
      <c r="B506" s="158" t="s">
        <v>1173</v>
      </c>
      <c r="C506" s="163"/>
      <c r="D506" s="287"/>
      <c r="E506" s="174"/>
      <c r="F506" s="77"/>
    </row>
    <row r="507" spans="1:6" ht="31.5" x14ac:dyDescent="0.25">
      <c r="A507" s="159" t="s">
        <v>593</v>
      </c>
      <c r="B507" s="158" t="s">
        <v>1174</v>
      </c>
      <c r="C507" s="163"/>
      <c r="D507" s="287"/>
      <c r="E507" s="174"/>
      <c r="F507" s="77"/>
    </row>
    <row r="508" spans="1:6" ht="31.5" x14ac:dyDescent="0.25">
      <c r="A508" s="159" t="s">
        <v>595</v>
      </c>
      <c r="B508" s="158" t="s">
        <v>1175</v>
      </c>
      <c r="C508" s="163"/>
      <c r="D508" s="287"/>
      <c r="E508" s="174"/>
      <c r="F508" s="77"/>
    </row>
    <row r="509" spans="1:6" ht="31.5" x14ac:dyDescent="0.25">
      <c r="A509" s="159" t="s">
        <v>597</v>
      </c>
      <c r="B509" s="158" t="s">
        <v>1176</v>
      </c>
      <c r="C509" s="163"/>
      <c r="D509" s="287"/>
      <c r="E509" s="174"/>
      <c r="F509" s="77"/>
    </row>
    <row r="510" spans="1:6" ht="31.5" x14ac:dyDescent="0.25">
      <c r="A510" s="159" t="s">
        <v>599</v>
      </c>
      <c r="B510" s="158" t="s">
        <v>1177</v>
      </c>
      <c r="C510" s="163"/>
      <c r="D510" s="287"/>
      <c r="E510" s="174"/>
      <c r="F510" s="77"/>
    </row>
    <row r="511" spans="1:6" x14ac:dyDescent="0.25">
      <c r="A511" s="159"/>
      <c r="B511" s="158"/>
      <c r="C511" s="163"/>
      <c r="D511" s="287"/>
      <c r="E511" s="174"/>
      <c r="F511" s="77"/>
    </row>
    <row r="512" spans="1:6" ht="31.5" x14ac:dyDescent="0.25">
      <c r="A512" s="159" t="s">
        <v>601</v>
      </c>
      <c r="B512" s="158" t="s">
        <v>1196</v>
      </c>
      <c r="C512" s="163"/>
      <c r="D512" s="287"/>
      <c r="E512" s="174"/>
      <c r="F512" s="77"/>
    </row>
    <row r="513" spans="1:6" ht="31.5" x14ac:dyDescent="0.25">
      <c r="A513" s="159" t="s">
        <v>603</v>
      </c>
      <c r="B513" s="158" t="s">
        <v>1195</v>
      </c>
      <c r="C513" s="163"/>
      <c r="D513" s="287"/>
      <c r="E513" s="174"/>
      <c r="F513" s="77"/>
    </row>
    <row r="514" spans="1:6" ht="31.5" x14ac:dyDescent="0.25">
      <c r="A514" s="159" t="s">
        <v>605</v>
      </c>
      <c r="B514" s="158" t="s">
        <v>1194</v>
      </c>
      <c r="C514" s="163"/>
      <c r="D514" s="287"/>
      <c r="E514" s="174"/>
      <c r="F514" s="77"/>
    </row>
    <row r="515" spans="1:6" ht="31.5" x14ac:dyDescent="0.25">
      <c r="A515" s="159" t="s">
        <v>608</v>
      </c>
      <c r="B515" s="158" t="s">
        <v>1193</v>
      </c>
      <c r="C515" s="163"/>
      <c r="D515" s="287"/>
      <c r="E515" s="174"/>
      <c r="F515" s="77"/>
    </row>
    <row r="516" spans="1:6" x14ac:dyDescent="0.25">
      <c r="A516" s="309"/>
      <c r="B516" s="309"/>
      <c r="C516" s="163"/>
      <c r="D516" s="287"/>
      <c r="E516" s="174"/>
      <c r="F516" s="77"/>
    </row>
    <row r="517" spans="1:6" x14ac:dyDescent="0.25">
      <c r="A517" s="316" t="s">
        <v>610</v>
      </c>
      <c r="B517" s="317" t="s">
        <v>611</v>
      </c>
      <c r="C517" s="163"/>
      <c r="D517" s="287"/>
      <c r="E517" s="174"/>
      <c r="F517" s="77"/>
    </row>
    <row r="518" spans="1:6" ht="31.5" x14ac:dyDescent="0.25">
      <c r="A518" s="159" t="s">
        <v>612</v>
      </c>
      <c r="B518" s="158" t="s">
        <v>1178</v>
      </c>
      <c r="C518" s="163"/>
      <c r="D518" s="287"/>
      <c r="E518" s="174"/>
      <c r="F518" s="77"/>
    </row>
    <row r="519" spans="1:6" ht="31.5" x14ac:dyDescent="0.25">
      <c r="A519" s="159" t="s">
        <v>614</v>
      </c>
      <c r="B519" s="158" t="s">
        <v>1179</v>
      </c>
      <c r="C519" s="163"/>
      <c r="D519" s="287"/>
      <c r="E519" s="174"/>
      <c r="F519" s="77"/>
    </row>
    <row r="520" spans="1:6" x14ac:dyDescent="0.25">
      <c r="A520" s="159" t="s">
        <v>616</v>
      </c>
      <c r="B520" s="158" t="s">
        <v>1180</v>
      </c>
      <c r="C520" s="163"/>
      <c r="D520" s="287"/>
      <c r="E520" s="174"/>
      <c r="F520" s="77"/>
    </row>
    <row r="521" spans="1:6" x14ac:dyDescent="0.25">
      <c r="A521" s="309"/>
      <c r="B521" s="309"/>
      <c r="C521" s="163"/>
      <c r="D521" s="287"/>
      <c r="E521" s="174"/>
      <c r="F521" s="77"/>
    </row>
    <row r="522" spans="1:6" x14ac:dyDescent="0.25">
      <c r="A522" s="293" t="s">
        <v>618</v>
      </c>
      <c r="B522" s="294" t="s">
        <v>619</v>
      </c>
      <c r="C522" s="163"/>
      <c r="D522" s="287"/>
      <c r="E522" s="174"/>
      <c r="F522" s="77"/>
    </row>
    <row r="523" spans="1:6" x14ac:dyDescent="0.25">
      <c r="A523" s="293" t="s">
        <v>620</v>
      </c>
      <c r="B523" s="294" t="s">
        <v>621</v>
      </c>
      <c r="C523" s="163"/>
      <c r="D523" s="287"/>
      <c r="E523" s="174"/>
      <c r="F523" s="77"/>
    </row>
    <row r="524" spans="1:6" ht="31.5" x14ac:dyDescent="0.25">
      <c r="A524" s="41" t="s">
        <v>622</v>
      </c>
      <c r="B524" s="40" t="s">
        <v>1181</v>
      </c>
      <c r="C524" s="163"/>
      <c r="D524" s="287"/>
      <c r="E524" s="174"/>
      <c r="F524" s="77"/>
    </row>
    <row r="525" spans="1:6" ht="31.5" x14ac:dyDescent="0.25">
      <c r="A525" s="41" t="s">
        <v>625</v>
      </c>
      <c r="B525" s="40" t="s">
        <v>1182</v>
      </c>
      <c r="C525" s="163"/>
      <c r="D525" s="287"/>
      <c r="E525" s="174"/>
      <c r="F525" s="77"/>
    </row>
    <row r="526" spans="1:6" x14ac:dyDescent="0.25">
      <c r="A526" s="323"/>
      <c r="B526" s="324"/>
      <c r="C526" s="163"/>
      <c r="D526" s="287"/>
      <c r="E526" s="174"/>
      <c r="F526" s="77"/>
    </row>
    <row r="527" spans="1:6" x14ac:dyDescent="0.25">
      <c r="A527" s="293" t="s">
        <v>628</v>
      </c>
      <c r="B527" s="294" t="s">
        <v>629</v>
      </c>
      <c r="C527" s="163"/>
      <c r="D527" s="287"/>
      <c r="E527" s="174"/>
      <c r="F527" s="77"/>
    </row>
    <row r="528" spans="1:6" ht="47.25" x14ac:dyDescent="0.25">
      <c r="A528" s="41" t="s">
        <v>630</v>
      </c>
      <c r="B528" s="40" t="s">
        <v>1183</v>
      </c>
      <c r="C528" s="163"/>
      <c r="D528" s="287"/>
      <c r="E528" s="174"/>
      <c r="F528" s="77"/>
    </row>
    <row r="529" spans="1:6" ht="47.25" x14ac:dyDescent="0.25">
      <c r="A529" s="41" t="s">
        <v>632</v>
      </c>
      <c r="B529" s="40" t="s">
        <v>1184</v>
      </c>
      <c r="C529" s="163"/>
      <c r="D529" s="287"/>
      <c r="E529" s="174"/>
      <c r="F529" s="77"/>
    </row>
    <row r="530" spans="1:6" x14ac:dyDescent="0.25">
      <c r="A530" s="309"/>
      <c r="B530" s="309"/>
      <c r="C530" s="163"/>
      <c r="D530" s="287"/>
      <c r="E530" s="174"/>
      <c r="F530" s="77"/>
    </row>
    <row r="531" spans="1:6" x14ac:dyDescent="0.25">
      <c r="A531" s="316" t="s">
        <v>634</v>
      </c>
      <c r="B531" s="317" t="s">
        <v>635</v>
      </c>
      <c r="C531" s="163"/>
      <c r="D531" s="287"/>
      <c r="E531" s="174"/>
      <c r="F531" s="77"/>
    </row>
    <row r="532" spans="1:6" ht="31.5" x14ac:dyDescent="0.25">
      <c r="A532" s="159" t="s">
        <v>636</v>
      </c>
      <c r="B532" s="158" t="s">
        <v>1185</v>
      </c>
      <c r="C532" s="163"/>
      <c r="D532" s="287"/>
      <c r="E532" s="174"/>
      <c r="F532" s="77"/>
    </row>
    <row r="533" spans="1:6" x14ac:dyDescent="0.25">
      <c r="A533" s="159" t="s">
        <v>639</v>
      </c>
      <c r="B533" s="158" t="s">
        <v>1186</v>
      </c>
      <c r="C533" s="163"/>
      <c r="D533" s="287"/>
      <c r="E533" s="174"/>
      <c r="F533" s="77"/>
    </row>
    <row r="534" spans="1:6" ht="31.5" x14ac:dyDescent="0.25">
      <c r="A534" s="159" t="s">
        <v>641</v>
      </c>
      <c r="B534" s="158" t="s">
        <v>1187</v>
      </c>
      <c r="C534" s="163"/>
      <c r="D534" s="287"/>
      <c r="E534" s="174"/>
      <c r="F534" s="77"/>
    </row>
    <row r="535" spans="1:6" x14ac:dyDescent="0.25">
      <c r="A535" s="159" t="s">
        <v>643</v>
      </c>
      <c r="B535" s="158" t="s">
        <v>1188</v>
      </c>
      <c r="C535" s="163"/>
      <c r="D535" s="287"/>
      <c r="E535" s="174"/>
      <c r="F535" s="77"/>
    </row>
    <row r="536" spans="1:6" ht="31.5" x14ac:dyDescent="0.25">
      <c r="A536" s="159" t="s">
        <v>645</v>
      </c>
      <c r="B536" s="158" t="s">
        <v>1189</v>
      </c>
      <c r="C536" s="163"/>
      <c r="D536" s="287"/>
      <c r="E536" s="174"/>
      <c r="F536" s="77"/>
    </row>
  </sheetData>
  <sheetProtection password="E4C8" sheet="1" objects="1" scenarios="1"/>
  <mergeCells count="11">
    <mergeCell ref="E267:E269"/>
    <mergeCell ref="C283:C284"/>
    <mergeCell ref="E286:E292"/>
    <mergeCell ref="A1:F1"/>
    <mergeCell ref="A4:F4"/>
    <mergeCell ref="A5:F5"/>
    <mergeCell ref="C110:C111"/>
    <mergeCell ref="C258:C261"/>
    <mergeCell ref="D258:D261"/>
    <mergeCell ref="E258:E261"/>
    <mergeCell ref="F258:F261"/>
  </mergeCells>
  <dataValidations count="1">
    <dataValidation operator="notEqual" allowBlank="1" showInputMessage="1" showErrorMessage="1" error="Please do not enter '0' or text" promptTitle="Numeric Input" prompt="Please insert numeric value or leave blank_x000a_" sqref="I228:J229 E228:G229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" workbookViewId="0">
      <selection activeCell="E31" sqref="E31"/>
    </sheetView>
  </sheetViews>
  <sheetFormatPr defaultColWidth="0" defaultRowHeight="15" x14ac:dyDescent="0.25"/>
  <cols>
    <col min="1" max="1" width="9.140625" style="267" customWidth="1"/>
    <col min="2" max="2" width="63.7109375" style="267" customWidth="1"/>
    <col min="3" max="3" width="20.28515625" style="267" customWidth="1"/>
    <col min="4" max="4" width="18.42578125" style="267" customWidth="1"/>
    <col min="5" max="5" width="15.5703125" style="267" customWidth="1"/>
    <col min="6" max="16384" width="9.140625" style="267" hidden="1"/>
  </cols>
  <sheetData>
    <row r="1" spans="1:5" x14ac:dyDescent="0.25">
      <c r="A1" s="348" t="s">
        <v>804</v>
      </c>
      <c r="B1" s="348"/>
      <c r="C1" s="348"/>
      <c r="D1" s="348"/>
      <c r="E1" s="348"/>
    </row>
    <row r="2" spans="1:5" x14ac:dyDescent="0.25">
      <c r="A2" s="348" t="s">
        <v>805</v>
      </c>
      <c r="B2" s="348"/>
      <c r="C2" s="348"/>
      <c r="D2" s="348"/>
      <c r="E2" s="348"/>
    </row>
    <row r="3" spans="1:5" x14ac:dyDescent="0.25">
      <c r="A3" s="268" t="s">
        <v>806</v>
      </c>
      <c r="B3" s="269" t="s">
        <v>807</v>
      </c>
      <c r="C3" s="349" t="s">
        <v>808</v>
      </c>
      <c r="D3" s="349"/>
      <c r="E3" s="349"/>
    </row>
    <row r="4" spans="1:5" x14ac:dyDescent="0.25">
      <c r="A4" s="270">
        <v>1</v>
      </c>
      <c r="B4" s="271" t="s">
        <v>904</v>
      </c>
      <c r="C4" s="340">
        <f>'General Information'!$C$3</f>
        <v>0</v>
      </c>
      <c r="D4" s="340"/>
      <c r="E4" s="340"/>
    </row>
    <row r="5" spans="1:5" x14ac:dyDescent="0.25">
      <c r="A5" s="350">
        <v>2</v>
      </c>
      <c r="B5" s="271" t="s">
        <v>781</v>
      </c>
      <c r="C5" s="340">
        <f>'General Information'!C4:G4</f>
        <v>0</v>
      </c>
      <c r="D5" s="340"/>
      <c r="E5" s="340"/>
    </row>
    <row r="6" spans="1:5" x14ac:dyDescent="0.25">
      <c r="A6" s="351"/>
      <c r="B6" s="271" t="s">
        <v>782</v>
      </c>
      <c r="C6" s="340">
        <f>'General Information'!C5</f>
        <v>0</v>
      </c>
      <c r="D6" s="340"/>
      <c r="E6" s="340"/>
    </row>
    <row r="7" spans="1:5" ht="14.45" customHeight="1" x14ac:dyDescent="0.25">
      <c r="A7" s="332">
        <v>3</v>
      </c>
      <c r="B7" s="341" t="s">
        <v>809</v>
      </c>
      <c r="C7" s="334" t="s">
        <v>810</v>
      </c>
      <c r="D7" s="335"/>
      <c r="E7" s="271" t="s">
        <v>783</v>
      </c>
    </row>
    <row r="8" spans="1:5" ht="14.45" customHeight="1" x14ac:dyDescent="0.25">
      <c r="A8" s="332"/>
      <c r="B8" s="341"/>
      <c r="C8" s="334" t="str">
        <f>'General Information'!A2</f>
        <v>Sector :-  Commercial Bulidings-Hotels</v>
      </c>
      <c r="D8" s="335"/>
      <c r="E8" s="270" t="str">
        <f>'General Information'!F6</f>
        <v>Hospitality</v>
      </c>
    </row>
    <row r="9" spans="1:5" ht="69.599999999999994" customHeight="1" x14ac:dyDescent="0.25">
      <c r="A9" s="270" t="s">
        <v>811</v>
      </c>
      <c r="B9" s="271" t="s">
        <v>812</v>
      </c>
      <c r="C9" s="334" t="str">
        <f>'General Information'!B17&amp;":"&amp;'General Information'!C17:F17&amp;","&amp;'General Information'!B18&amp;":"&amp;'General Information'!C18:F18&amp;","&amp;'General Information'!B19&amp;":"&amp;'General Information'!C19:F19&amp;","&amp;'General Information'!B20&amp;"-"&amp;'General Information'!C20:D20&amp;","&amp;'General Information'!E20&amp;"-"&amp;'General Information'!F20&amp;", "&amp;'General Information'!B21&amp;"-"&amp;'General Information'!C21:D21&amp;","&amp;'General Information'!B22&amp;"-"&amp;'General Information'!C22:D22&amp;","&amp;'General Information'!E22&amp;"-"&amp;'General Information'!F22&amp;", "&amp;'General Information'!B23&amp;"-"&amp;'General Information'!C23:D23&amp;","&amp;'General Information'!E23&amp;"-"&amp;'General Information'!F23&amp;"-"&amp;'General Information'!G23&amp;","&amp;'General Information'!B24&amp;"-"&amp;'General Information'!C24&amp;","&amp;'General Information'!E24&amp;"-"&amp;'General Information'!F24</f>
        <v>Registered Office:,Unit's Chief Executive Name:,Designation:,Address-,-, City/Town/Village-,Post Office-,-, District-,--,State-,-Pin</v>
      </c>
      <c r="D9" s="347"/>
      <c r="E9" s="335"/>
    </row>
    <row r="10" spans="1:5" ht="69.599999999999994" customHeight="1" x14ac:dyDescent="0.25">
      <c r="A10" s="270" t="s">
        <v>473</v>
      </c>
      <c r="B10" s="272" t="s">
        <v>813</v>
      </c>
      <c r="C10" s="334" t="str">
        <f>'General Information'!B18&amp;":"&amp;'General Information'!C18:F18&amp;","&amp;'General Information'!B19&amp;":"&amp;'General Information'!C19:F19&amp;","&amp;'General Information'!B20&amp;":"&amp;'General Information'!C20:F20&amp;","&amp;'General Information'!B21&amp;"-"&amp;'General Information'!C21:D21&amp;","&amp;'General Information'!E21&amp;"-"&amp;'General Information'!F21&amp;", "&amp;'General Information'!B22&amp;"-"&amp;'General Information'!C22:D22&amp;","&amp;'General Information'!B23&amp;"-"&amp;'General Information'!C23:D23&amp;","&amp;'General Information'!E23&amp;"-"&amp;'General Information'!F23&amp;", "&amp;'General Information'!B24&amp;"-"&amp;'General Information'!C24:D24&amp;","&amp;'General Information'!E24&amp;"-"&amp;'General Information'!F24&amp;"-"&amp;'General Information'!G24&amp;","&amp;'General Information'!B25&amp;"-"&amp;'General Information'!C25&amp;","&amp;'General Information'!E25&amp;"-"&amp;'General Information'!F25</f>
        <v>Unit's Chief Executive Name:,Designation:,Address:,City/Town/Village-,-, Post Office-,District-,-, State-,-Pin-,Telephone with STD Code-,Fax-</v>
      </c>
      <c r="D10" s="347"/>
      <c r="E10" s="335"/>
    </row>
    <row r="11" spans="1:5" ht="72" customHeight="1" x14ac:dyDescent="0.25">
      <c r="A11" s="270" t="s">
        <v>475</v>
      </c>
      <c r="B11" s="272" t="s">
        <v>814</v>
      </c>
      <c r="C11" s="334" t="str">
        <f>'General Information'!C26&amp;", "&amp; 'General Information'!C27&amp;", "&amp;'General Information'!F27&amp;", "&amp;'General Information'!B28&amp;"- "&amp;'General Information'!C28&amp;", "&amp;'General Information'!B29&amp;"-"&amp;'General Information'!C29&amp;", "&amp;'General Information'!E29&amp;"- "&amp;'General Information'!F29&amp;", "&amp;'General Information'!B30&amp;"- "&amp;'General Information'!C30&amp;", "&amp;'General Information'!D30&amp;"-"&amp;'General Information'!E30</f>
        <v>, , , Designation- , EA/EM Registration No.-, - , Telephone- , -Fax</v>
      </c>
      <c r="D11" s="347"/>
      <c r="E11" s="335"/>
    </row>
    <row r="12" spans="1:5" x14ac:dyDescent="0.25">
      <c r="A12" s="273">
        <v>5</v>
      </c>
      <c r="B12" s="342" t="s">
        <v>1357</v>
      </c>
      <c r="C12" s="342"/>
      <c r="D12" s="342"/>
      <c r="E12" s="342"/>
    </row>
    <row r="13" spans="1:5" x14ac:dyDescent="0.25">
      <c r="A13" s="268" t="s">
        <v>169</v>
      </c>
      <c r="B13" s="342" t="s">
        <v>827</v>
      </c>
      <c r="C13" s="342"/>
      <c r="D13" s="342"/>
      <c r="E13" s="342"/>
    </row>
    <row r="14" spans="1:5" x14ac:dyDescent="0.25">
      <c r="A14" s="268" t="s">
        <v>1358</v>
      </c>
      <c r="B14" s="269" t="s">
        <v>38</v>
      </c>
      <c r="C14" s="269"/>
      <c r="D14" s="269"/>
      <c r="E14" s="269"/>
    </row>
    <row r="15" spans="1:5" x14ac:dyDescent="0.25">
      <c r="A15" s="274" t="s">
        <v>471</v>
      </c>
      <c r="B15" s="275" t="s">
        <v>644</v>
      </c>
      <c r="C15" s="270" t="s">
        <v>9</v>
      </c>
      <c r="D15" s="277">
        <f>'Form-Sl'!H13</f>
        <v>0</v>
      </c>
      <c r="E15" s="277">
        <f>'Form-Sl'!I13</f>
        <v>0</v>
      </c>
    </row>
    <row r="16" spans="1:5" x14ac:dyDescent="0.25">
      <c r="A16" s="274" t="s">
        <v>473</v>
      </c>
      <c r="B16" s="275" t="s">
        <v>659</v>
      </c>
      <c r="C16" s="270" t="s">
        <v>9</v>
      </c>
      <c r="D16" s="277">
        <f>'Form-Sl'!H14</f>
        <v>0</v>
      </c>
      <c r="E16" s="277">
        <f>'Form-Sl'!I14</f>
        <v>0</v>
      </c>
    </row>
    <row r="17" spans="1:5" x14ac:dyDescent="0.25">
      <c r="A17" s="274" t="s">
        <v>475</v>
      </c>
      <c r="B17" s="275" t="s">
        <v>660</v>
      </c>
      <c r="C17" s="270" t="s">
        <v>9</v>
      </c>
      <c r="D17" s="277">
        <f>'Form-Sl'!H15</f>
        <v>0</v>
      </c>
      <c r="E17" s="277">
        <f>'Form-Sl'!I15</f>
        <v>0</v>
      </c>
    </row>
    <row r="18" spans="1:5" x14ac:dyDescent="0.25">
      <c r="A18" s="274" t="s">
        <v>477</v>
      </c>
      <c r="B18" s="275" t="s">
        <v>661</v>
      </c>
      <c r="C18" s="270" t="s">
        <v>9</v>
      </c>
      <c r="D18" s="277">
        <f>'Form-Sl'!H16</f>
        <v>0</v>
      </c>
      <c r="E18" s="277">
        <f>'Form-Sl'!I16</f>
        <v>0</v>
      </c>
    </row>
    <row r="19" spans="1:5" x14ac:dyDescent="0.25">
      <c r="A19" s="274" t="s">
        <v>479</v>
      </c>
      <c r="B19" s="275" t="s">
        <v>662</v>
      </c>
      <c r="C19" s="270" t="s">
        <v>9</v>
      </c>
      <c r="D19" s="277">
        <f>'Form-Sl'!H17</f>
        <v>0</v>
      </c>
      <c r="E19" s="277">
        <f>'Form-Sl'!I17</f>
        <v>0</v>
      </c>
    </row>
    <row r="20" spans="1:5" x14ac:dyDescent="0.25">
      <c r="A20" s="270" t="s">
        <v>481</v>
      </c>
      <c r="B20" s="275" t="s">
        <v>663</v>
      </c>
      <c r="C20" s="270" t="s">
        <v>9</v>
      </c>
      <c r="D20" s="277">
        <f>'Form-Sl'!H18</f>
        <v>0</v>
      </c>
      <c r="E20" s="277">
        <f>'Form-Sl'!I18</f>
        <v>0</v>
      </c>
    </row>
    <row r="21" spans="1:5" x14ac:dyDescent="0.25">
      <c r="A21" s="270" t="s">
        <v>483</v>
      </c>
      <c r="B21" s="275" t="s">
        <v>895</v>
      </c>
      <c r="C21" s="270" t="s">
        <v>9</v>
      </c>
      <c r="D21" s="277">
        <f>'Form-Sl'!H19</f>
        <v>0</v>
      </c>
      <c r="E21" s="277">
        <f>'Form-Sl'!I19</f>
        <v>0</v>
      </c>
    </row>
    <row r="22" spans="1:5" x14ac:dyDescent="0.25">
      <c r="A22" s="270"/>
      <c r="B22" s="275"/>
      <c r="C22" s="270"/>
      <c r="D22" s="278"/>
      <c r="E22" s="278"/>
    </row>
    <row r="23" spans="1:5" x14ac:dyDescent="0.25">
      <c r="A23" s="268" t="s">
        <v>1359</v>
      </c>
      <c r="B23" s="269" t="s">
        <v>828</v>
      </c>
      <c r="C23" s="269"/>
      <c r="D23" s="269"/>
      <c r="E23" s="269"/>
    </row>
    <row r="24" spans="1:5" x14ac:dyDescent="0.25">
      <c r="A24" s="274" t="s">
        <v>471</v>
      </c>
      <c r="B24" s="271" t="s">
        <v>815</v>
      </c>
      <c r="C24" s="270" t="s">
        <v>829</v>
      </c>
      <c r="D24" s="276">
        <f>'Form-Sl'!H407</f>
        <v>0</v>
      </c>
      <c r="E24" s="276">
        <f>'Form-Sl'!I407</f>
        <v>0</v>
      </c>
    </row>
    <row r="25" spans="1:5" x14ac:dyDescent="0.25">
      <c r="A25" s="274" t="s">
        <v>473</v>
      </c>
      <c r="B25" s="271" t="s">
        <v>1356</v>
      </c>
      <c r="C25" s="270" t="s">
        <v>829</v>
      </c>
      <c r="D25" s="276">
        <f>'Summary Sheet'!D78</f>
        <v>0</v>
      </c>
      <c r="E25" s="276">
        <f>'Summary Sheet'!E78</f>
        <v>0</v>
      </c>
    </row>
    <row r="26" spans="1:5" x14ac:dyDescent="0.25">
      <c r="A26" s="274" t="s">
        <v>475</v>
      </c>
      <c r="B26" s="271" t="s">
        <v>816</v>
      </c>
      <c r="C26" s="270" t="s">
        <v>829</v>
      </c>
      <c r="D26" s="276">
        <f>'Form-Sl'!H573</f>
        <v>0</v>
      </c>
      <c r="E26" s="276">
        <f>'Form-Sl'!I573</f>
        <v>0</v>
      </c>
    </row>
    <row r="27" spans="1:5" x14ac:dyDescent="0.25">
      <c r="A27" s="274" t="s">
        <v>477</v>
      </c>
      <c r="B27" s="271" t="s">
        <v>817</v>
      </c>
      <c r="C27" s="270" t="s">
        <v>818</v>
      </c>
      <c r="D27" s="276"/>
      <c r="E27" s="276"/>
    </row>
    <row r="28" spans="1:5" x14ac:dyDescent="0.25">
      <c r="A28" s="274" t="s">
        <v>479</v>
      </c>
      <c r="B28" s="271" t="s">
        <v>819</v>
      </c>
      <c r="C28" s="270" t="s">
        <v>818</v>
      </c>
      <c r="D28" s="276">
        <f>'Summary Sheet'!D100</f>
        <v>0</v>
      </c>
      <c r="E28" s="276">
        <f>'Summary Sheet'!E100</f>
        <v>0</v>
      </c>
    </row>
    <row r="29" spans="1:5" x14ac:dyDescent="0.25">
      <c r="A29" s="270" t="s">
        <v>481</v>
      </c>
      <c r="B29" s="271" t="s">
        <v>820</v>
      </c>
      <c r="C29" s="270" t="s">
        <v>818</v>
      </c>
      <c r="D29" s="276">
        <f>'Summary Sheet'!D111</f>
        <v>0</v>
      </c>
      <c r="E29" s="276">
        <f>'Summary Sheet'!E111</f>
        <v>0</v>
      </c>
    </row>
    <row r="30" spans="1:5" x14ac:dyDescent="0.25">
      <c r="A30" s="270" t="s">
        <v>483</v>
      </c>
      <c r="B30" s="271" t="s">
        <v>821</v>
      </c>
      <c r="C30" s="270" t="s">
        <v>818</v>
      </c>
      <c r="D30" s="276">
        <f>'Form-Sl'!H548</f>
        <v>0</v>
      </c>
      <c r="E30" s="276">
        <f>'Form-Sl'!I548</f>
        <v>0</v>
      </c>
    </row>
    <row r="31" spans="1:5" x14ac:dyDescent="0.25">
      <c r="A31" s="270" t="s">
        <v>485</v>
      </c>
      <c r="B31" s="271" t="s">
        <v>822</v>
      </c>
      <c r="C31" s="270" t="s">
        <v>607</v>
      </c>
      <c r="D31" s="276">
        <f>'Form-Sl'!$H$553</f>
        <v>0</v>
      </c>
      <c r="E31" s="276">
        <f>'Form-Sl'!$I$553</f>
        <v>0</v>
      </c>
    </row>
    <row r="32" spans="1:5" x14ac:dyDescent="0.25">
      <c r="A32" s="270"/>
      <c r="B32" s="271"/>
      <c r="C32" s="270"/>
      <c r="D32" s="276"/>
      <c r="E32" s="276"/>
    </row>
    <row r="33" spans="1:5" x14ac:dyDescent="0.25">
      <c r="A33" s="277" t="s">
        <v>1360</v>
      </c>
      <c r="B33" s="343" t="s">
        <v>896</v>
      </c>
      <c r="C33" s="343"/>
      <c r="D33" s="343"/>
      <c r="E33" s="343"/>
    </row>
    <row r="34" spans="1:5" x14ac:dyDescent="0.25">
      <c r="A34" s="274" t="s">
        <v>471</v>
      </c>
      <c r="B34" s="271" t="s">
        <v>897</v>
      </c>
      <c r="C34" s="270" t="s">
        <v>1348</v>
      </c>
      <c r="D34" s="276">
        <f>'Summary Sheet'!D136</f>
        <v>0</v>
      </c>
      <c r="E34" s="276">
        <f>'Summary Sheet'!E136</f>
        <v>0</v>
      </c>
    </row>
    <row r="35" spans="1:5" x14ac:dyDescent="0.25">
      <c r="A35" s="274" t="s">
        <v>473</v>
      </c>
      <c r="B35" s="271" t="s">
        <v>823</v>
      </c>
      <c r="C35" s="270" t="s">
        <v>1348</v>
      </c>
      <c r="D35" s="270"/>
      <c r="E35" s="270"/>
    </row>
    <row r="36" spans="1:5" x14ac:dyDescent="0.25">
      <c r="A36" s="274"/>
      <c r="B36" s="275"/>
      <c r="C36" s="270"/>
      <c r="D36" s="278"/>
      <c r="E36" s="278"/>
    </row>
    <row r="37" spans="1:5" x14ac:dyDescent="0.25">
      <c r="A37" s="279" t="s">
        <v>467</v>
      </c>
      <c r="B37" s="344" t="s">
        <v>830</v>
      </c>
      <c r="C37" s="344"/>
      <c r="D37" s="344"/>
      <c r="E37" s="344"/>
    </row>
    <row r="38" spans="1:5" s="86" customFormat="1" ht="38.450000000000003" customHeight="1" x14ac:dyDescent="0.25">
      <c r="A38" s="280" t="s">
        <v>831</v>
      </c>
      <c r="B38" s="281" t="s">
        <v>832</v>
      </c>
      <c r="C38" s="281" t="s">
        <v>783</v>
      </c>
      <c r="D38" s="345" t="s">
        <v>833</v>
      </c>
      <c r="E38" s="346"/>
    </row>
    <row r="39" spans="1:5" ht="15" customHeight="1" x14ac:dyDescent="0.25">
      <c r="A39" s="340" t="s">
        <v>834</v>
      </c>
      <c r="B39" s="341" t="s">
        <v>835</v>
      </c>
      <c r="C39" s="271" t="s">
        <v>836</v>
      </c>
      <c r="D39" s="334" t="s">
        <v>837</v>
      </c>
      <c r="E39" s="335"/>
    </row>
    <row r="40" spans="1:5" ht="15" customHeight="1" x14ac:dyDescent="0.25">
      <c r="A40" s="340"/>
      <c r="B40" s="341"/>
      <c r="C40" s="271" t="s">
        <v>838</v>
      </c>
      <c r="D40" s="334" t="s">
        <v>839</v>
      </c>
      <c r="E40" s="335"/>
    </row>
    <row r="41" spans="1:5" x14ac:dyDescent="0.25">
      <c r="A41" s="274" t="s">
        <v>840</v>
      </c>
      <c r="B41" s="271" t="s">
        <v>841</v>
      </c>
      <c r="C41" s="271" t="s">
        <v>841</v>
      </c>
      <c r="D41" s="334" t="s">
        <v>842</v>
      </c>
      <c r="E41" s="335"/>
    </row>
    <row r="42" spans="1:5" x14ac:dyDescent="0.25">
      <c r="A42" s="274" t="s">
        <v>843</v>
      </c>
      <c r="B42" s="271" t="s">
        <v>844</v>
      </c>
      <c r="C42" s="271" t="s">
        <v>844</v>
      </c>
      <c r="D42" s="334" t="s">
        <v>845</v>
      </c>
      <c r="E42" s="335"/>
    </row>
    <row r="43" spans="1:5" x14ac:dyDescent="0.25">
      <c r="A43" s="274" t="s">
        <v>846</v>
      </c>
      <c r="B43" s="271" t="s">
        <v>847</v>
      </c>
      <c r="C43" s="271" t="s">
        <v>847</v>
      </c>
      <c r="D43" s="334" t="s">
        <v>848</v>
      </c>
      <c r="E43" s="335"/>
    </row>
    <row r="44" spans="1:5" ht="15" customHeight="1" x14ac:dyDescent="0.25">
      <c r="A44" s="340" t="s">
        <v>849</v>
      </c>
      <c r="B44" s="341" t="s">
        <v>850</v>
      </c>
      <c r="C44" s="271" t="s">
        <v>851</v>
      </c>
      <c r="D44" s="334" t="s">
        <v>852</v>
      </c>
      <c r="E44" s="335"/>
    </row>
    <row r="45" spans="1:5" ht="14.45" customHeight="1" x14ac:dyDescent="0.25">
      <c r="A45" s="340"/>
      <c r="B45" s="341"/>
      <c r="C45" s="271" t="s">
        <v>853</v>
      </c>
      <c r="D45" s="334" t="s">
        <v>854</v>
      </c>
      <c r="E45" s="335"/>
    </row>
    <row r="46" spans="1:5" ht="15" customHeight="1" x14ac:dyDescent="0.25">
      <c r="A46" s="274" t="s">
        <v>855</v>
      </c>
      <c r="B46" s="271" t="s">
        <v>856</v>
      </c>
      <c r="C46" s="271" t="s">
        <v>856</v>
      </c>
      <c r="D46" s="334" t="s">
        <v>857</v>
      </c>
      <c r="E46" s="335"/>
    </row>
    <row r="47" spans="1:5" ht="14.45" customHeight="1" x14ac:dyDescent="0.25">
      <c r="A47" s="340" t="s">
        <v>858</v>
      </c>
      <c r="B47" s="341" t="s">
        <v>859</v>
      </c>
      <c r="C47" s="271" t="s">
        <v>860</v>
      </c>
      <c r="D47" s="334" t="s">
        <v>861</v>
      </c>
      <c r="E47" s="335"/>
    </row>
    <row r="48" spans="1:5" ht="14.45" customHeight="1" x14ac:dyDescent="0.25">
      <c r="A48" s="340"/>
      <c r="B48" s="341"/>
      <c r="C48" s="271" t="s">
        <v>862</v>
      </c>
      <c r="D48" s="334" t="s">
        <v>863</v>
      </c>
      <c r="E48" s="335"/>
    </row>
    <row r="49" spans="1:5" ht="14.45" customHeight="1" x14ac:dyDescent="0.25">
      <c r="A49" s="340"/>
      <c r="B49" s="341"/>
      <c r="C49" s="271" t="s">
        <v>864</v>
      </c>
      <c r="D49" s="334" t="s">
        <v>865</v>
      </c>
      <c r="E49" s="335"/>
    </row>
    <row r="50" spans="1:5" ht="14.45" customHeight="1" x14ac:dyDescent="0.25">
      <c r="A50" s="340"/>
      <c r="B50" s="341"/>
      <c r="C50" s="271" t="s">
        <v>866</v>
      </c>
      <c r="D50" s="334" t="s">
        <v>867</v>
      </c>
      <c r="E50" s="335"/>
    </row>
    <row r="51" spans="1:5" ht="15" customHeight="1" x14ac:dyDescent="0.25">
      <c r="A51" s="274" t="s">
        <v>868</v>
      </c>
      <c r="B51" s="271" t="s">
        <v>869</v>
      </c>
      <c r="C51" s="271" t="s">
        <v>869</v>
      </c>
      <c r="D51" s="334" t="s">
        <v>870</v>
      </c>
      <c r="E51" s="335"/>
    </row>
    <row r="52" spans="1:5" ht="15" customHeight="1" x14ac:dyDescent="0.25">
      <c r="A52" s="274" t="s">
        <v>871</v>
      </c>
      <c r="B52" s="271" t="s">
        <v>824</v>
      </c>
      <c r="C52" s="271" t="s">
        <v>824</v>
      </c>
      <c r="D52" s="332" t="s">
        <v>872</v>
      </c>
      <c r="E52" s="332"/>
    </row>
    <row r="53" spans="1:5" ht="15" customHeight="1" x14ac:dyDescent="0.25">
      <c r="A53" s="274" t="s">
        <v>873</v>
      </c>
      <c r="B53" s="271" t="s">
        <v>825</v>
      </c>
      <c r="C53" s="271" t="s">
        <v>874</v>
      </c>
      <c r="D53" s="332" t="s">
        <v>875</v>
      </c>
      <c r="E53" s="332"/>
    </row>
    <row r="54" spans="1:5" ht="18.75" customHeight="1" x14ac:dyDescent="0.25">
      <c r="A54" s="336" t="s">
        <v>876</v>
      </c>
      <c r="B54" s="338" t="s">
        <v>826</v>
      </c>
      <c r="C54" s="271" t="s">
        <v>877</v>
      </c>
      <c r="D54" s="332" t="s">
        <v>878</v>
      </c>
      <c r="E54" s="332"/>
    </row>
    <row r="55" spans="1:5" ht="21" customHeight="1" x14ac:dyDescent="0.25">
      <c r="A55" s="337"/>
      <c r="B55" s="339"/>
      <c r="C55" s="271" t="s">
        <v>879</v>
      </c>
      <c r="D55" s="332" t="s">
        <v>880</v>
      </c>
      <c r="E55" s="332"/>
    </row>
    <row r="56" spans="1:5" ht="15" customHeight="1" x14ac:dyDescent="0.25">
      <c r="A56" s="274" t="s">
        <v>881</v>
      </c>
      <c r="B56" s="271" t="s">
        <v>827</v>
      </c>
      <c r="C56" s="271" t="s">
        <v>882</v>
      </c>
      <c r="D56" s="332" t="s">
        <v>883</v>
      </c>
      <c r="E56" s="332"/>
    </row>
    <row r="57" spans="1:5" ht="15" customHeight="1" x14ac:dyDescent="0.25">
      <c r="A57" s="274" t="s">
        <v>189</v>
      </c>
      <c r="B57" s="271" t="s">
        <v>884</v>
      </c>
      <c r="C57" s="271" t="s">
        <v>884</v>
      </c>
      <c r="D57" s="332" t="s">
        <v>885</v>
      </c>
      <c r="E57" s="332"/>
    </row>
    <row r="58" spans="1:5" ht="15" customHeight="1" x14ac:dyDescent="0.25">
      <c r="A58" s="282"/>
      <c r="B58" s="283"/>
      <c r="C58" s="283"/>
      <c r="D58" s="284"/>
      <c r="E58" s="284"/>
    </row>
    <row r="59" spans="1:5" ht="15" customHeight="1" x14ac:dyDescent="0.25">
      <c r="A59" s="282"/>
      <c r="B59" s="283"/>
      <c r="C59" s="283"/>
      <c r="D59" s="284"/>
      <c r="E59" s="284"/>
    </row>
    <row r="62" spans="1:5" x14ac:dyDescent="0.25">
      <c r="A62" s="333" t="s">
        <v>886</v>
      </c>
      <c r="B62" s="333"/>
      <c r="C62" s="333"/>
      <c r="D62" s="333"/>
      <c r="E62" s="333"/>
    </row>
    <row r="63" spans="1:5" x14ac:dyDescent="0.25">
      <c r="A63" s="333"/>
      <c r="B63" s="333"/>
      <c r="C63" s="333"/>
      <c r="D63" s="333"/>
      <c r="E63" s="333"/>
    </row>
    <row r="64" spans="1:5" x14ac:dyDescent="0.25">
      <c r="A64" s="109" t="s">
        <v>887</v>
      </c>
      <c r="B64" s="206"/>
      <c r="C64" s="206"/>
      <c r="D64" s="206"/>
      <c r="E64" s="206"/>
    </row>
    <row r="65" spans="1:5" x14ac:dyDescent="0.25">
      <c r="A65" s="110"/>
      <c r="B65" s="111"/>
      <c r="C65" s="112"/>
      <c r="E65" s="114"/>
    </row>
    <row r="66" spans="1:5" x14ac:dyDescent="0.25">
      <c r="A66" s="110"/>
      <c r="B66" s="111"/>
      <c r="C66" s="112"/>
      <c r="E66" s="114"/>
    </row>
    <row r="67" spans="1:5" x14ac:dyDescent="0.25">
      <c r="A67" s="113" t="s">
        <v>890</v>
      </c>
      <c r="B67" s="111"/>
      <c r="C67" s="112"/>
      <c r="D67" s="113" t="s">
        <v>888</v>
      </c>
      <c r="E67" s="114"/>
    </row>
    <row r="68" spans="1:5" x14ac:dyDescent="0.25">
      <c r="A68" s="109" t="s">
        <v>892</v>
      </c>
      <c r="B68" s="111"/>
      <c r="C68" s="112"/>
      <c r="D68" s="109" t="s">
        <v>889</v>
      </c>
      <c r="E68" s="114"/>
    </row>
    <row r="69" spans="1:5" x14ac:dyDescent="0.25">
      <c r="A69" s="109" t="s">
        <v>893</v>
      </c>
      <c r="B69" s="111"/>
      <c r="C69" s="111"/>
      <c r="D69" s="109" t="s">
        <v>891</v>
      </c>
      <c r="E69" s="114"/>
    </row>
    <row r="70" spans="1:5" x14ac:dyDescent="0.25">
      <c r="A70" s="109"/>
      <c r="B70" s="111"/>
      <c r="C70" s="111"/>
      <c r="D70" s="111"/>
      <c r="E70" s="114"/>
    </row>
    <row r="71" spans="1:5" x14ac:dyDescent="0.25">
      <c r="A71" s="116"/>
      <c r="B71" s="114"/>
      <c r="C71" s="114"/>
      <c r="D71" s="115"/>
      <c r="E71" s="114"/>
    </row>
    <row r="72" spans="1:5" x14ac:dyDescent="0.25">
      <c r="A72" s="109" t="s">
        <v>894</v>
      </c>
      <c r="B72" s="114"/>
      <c r="C72" s="114"/>
      <c r="D72" s="114"/>
      <c r="E72" s="114"/>
    </row>
    <row r="73" spans="1:5" x14ac:dyDescent="0.25">
      <c r="A73" s="117"/>
      <c r="B73" s="118"/>
      <c r="C73" s="119"/>
      <c r="D73" s="119"/>
      <c r="E73" s="119"/>
    </row>
    <row r="74" spans="1:5" x14ac:dyDescent="0.25">
      <c r="A74" s="110"/>
      <c r="B74" s="115"/>
      <c r="C74" s="115"/>
      <c r="D74" s="115"/>
      <c r="E74" s="120"/>
    </row>
    <row r="75" spans="1:5" x14ac:dyDescent="0.25">
      <c r="A75" s="116" t="s">
        <v>235</v>
      </c>
      <c r="B75" s="115"/>
      <c r="C75" s="115"/>
      <c r="D75" s="115"/>
      <c r="E75" s="120"/>
    </row>
  </sheetData>
  <sheetProtection password="E4C8" sheet="1" objects="1" scenarios="1"/>
  <mergeCells count="47">
    <mergeCell ref="C10:E10"/>
    <mergeCell ref="C11:E11"/>
    <mergeCell ref="B12:E12"/>
    <mergeCell ref="A1:E1"/>
    <mergeCell ref="A2:E2"/>
    <mergeCell ref="C3:E3"/>
    <mergeCell ref="C4:E4"/>
    <mergeCell ref="A5:A6"/>
    <mergeCell ref="C5:E5"/>
    <mergeCell ref="C6:E6"/>
    <mergeCell ref="A7:A8"/>
    <mergeCell ref="B7:B8"/>
    <mergeCell ref="C7:D7"/>
    <mergeCell ref="C8:D8"/>
    <mergeCell ref="C9:E9"/>
    <mergeCell ref="A39:A40"/>
    <mergeCell ref="B39:B40"/>
    <mergeCell ref="D39:E39"/>
    <mergeCell ref="D40:E40"/>
    <mergeCell ref="B13:E13"/>
    <mergeCell ref="B33:E33"/>
    <mergeCell ref="B37:E37"/>
    <mergeCell ref="D38:E38"/>
    <mergeCell ref="D41:E41"/>
    <mergeCell ref="D42:E42"/>
    <mergeCell ref="D43:E43"/>
    <mergeCell ref="A44:A45"/>
    <mergeCell ref="B44:B45"/>
    <mergeCell ref="D44:E44"/>
    <mergeCell ref="D45:E45"/>
    <mergeCell ref="D46:E46"/>
    <mergeCell ref="A47:A50"/>
    <mergeCell ref="B47:B50"/>
    <mergeCell ref="D47:E47"/>
    <mergeCell ref="D48:E48"/>
    <mergeCell ref="D49:E49"/>
    <mergeCell ref="D50:E50"/>
    <mergeCell ref="D56:E56"/>
    <mergeCell ref="D57:E57"/>
    <mergeCell ref="A62:E63"/>
    <mergeCell ref="D51:E51"/>
    <mergeCell ref="D52:E52"/>
    <mergeCell ref="D53:E53"/>
    <mergeCell ref="A54:A55"/>
    <mergeCell ref="B54:B55"/>
    <mergeCell ref="D54:E54"/>
    <mergeCell ref="D55:E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6" workbookViewId="0">
      <selection activeCell="C13" sqref="C13:G13"/>
    </sheetView>
  </sheetViews>
  <sheetFormatPr defaultColWidth="0" defaultRowHeight="17.25" customHeight="1" zeroHeight="1" x14ac:dyDescent="0.25"/>
  <cols>
    <col min="1" max="1" width="6.42578125" style="106" customWidth="1"/>
    <col min="2" max="2" width="43.28515625" style="107" customWidth="1"/>
    <col min="3" max="3" width="17.42578125" style="108" customWidth="1"/>
    <col min="4" max="4" width="14.5703125" style="92" customWidth="1"/>
    <col min="5" max="5" width="15.140625" style="92" customWidth="1"/>
    <col min="6" max="6" width="12.7109375" style="92" customWidth="1"/>
    <col min="7" max="7" width="16" style="92" customWidth="1"/>
    <col min="8" max="16384" width="9.140625" style="92" hidden="1"/>
  </cols>
  <sheetData>
    <row r="1" spans="1:7" ht="30" customHeight="1" x14ac:dyDescent="0.25">
      <c r="A1" s="377" t="s">
        <v>778</v>
      </c>
      <c r="B1" s="377"/>
      <c r="C1" s="377"/>
      <c r="D1" s="377"/>
      <c r="E1" s="377"/>
      <c r="F1" s="377"/>
      <c r="G1" s="377"/>
    </row>
    <row r="2" spans="1:7" ht="30" customHeight="1" x14ac:dyDescent="0.25">
      <c r="A2" s="378" t="s">
        <v>779</v>
      </c>
      <c r="B2" s="379"/>
      <c r="C2" s="379"/>
      <c r="D2" s="379"/>
      <c r="E2" s="379"/>
      <c r="F2" s="379"/>
      <c r="G2" s="379"/>
    </row>
    <row r="3" spans="1:7" x14ac:dyDescent="0.25">
      <c r="A3" s="93">
        <v>1</v>
      </c>
      <c r="B3" s="94" t="s">
        <v>780</v>
      </c>
      <c r="C3" s="355"/>
      <c r="D3" s="356"/>
      <c r="E3" s="356"/>
      <c r="F3" s="356"/>
      <c r="G3" s="356"/>
    </row>
    <row r="4" spans="1:7" x14ac:dyDescent="0.25">
      <c r="A4" s="380">
        <v>2</v>
      </c>
      <c r="B4" s="94" t="s">
        <v>781</v>
      </c>
      <c r="C4" s="356"/>
      <c r="D4" s="356"/>
      <c r="E4" s="356"/>
      <c r="F4" s="356"/>
      <c r="G4" s="356"/>
    </row>
    <row r="5" spans="1:7" x14ac:dyDescent="0.25">
      <c r="A5" s="381"/>
      <c r="B5" s="94" t="s">
        <v>782</v>
      </c>
      <c r="C5" s="372"/>
      <c r="D5" s="373"/>
      <c r="E5" s="373"/>
      <c r="F5" s="373"/>
      <c r="G5" s="382"/>
    </row>
    <row r="6" spans="1:7" x14ac:dyDescent="0.25">
      <c r="A6" s="95">
        <v>3</v>
      </c>
      <c r="B6" s="94" t="s">
        <v>783</v>
      </c>
      <c r="C6" s="372" t="s">
        <v>784</v>
      </c>
      <c r="D6" s="373"/>
      <c r="E6" s="96" t="s">
        <v>783</v>
      </c>
      <c r="F6" s="374" t="str">
        <f>C6</f>
        <v>Hospitality</v>
      </c>
      <c r="G6" s="375"/>
    </row>
    <row r="7" spans="1:7" x14ac:dyDescent="0.25">
      <c r="A7" s="93">
        <v>4</v>
      </c>
      <c r="B7" s="352" t="s">
        <v>785</v>
      </c>
      <c r="C7" s="352"/>
      <c r="D7" s="352"/>
      <c r="E7" s="352"/>
      <c r="F7" s="352"/>
      <c r="G7" s="352"/>
    </row>
    <row r="8" spans="1:7" x14ac:dyDescent="0.25">
      <c r="A8" s="353" t="s">
        <v>23</v>
      </c>
      <c r="B8" s="97" t="s">
        <v>786</v>
      </c>
      <c r="C8" s="355"/>
      <c r="D8" s="356"/>
      <c r="E8" s="356"/>
      <c r="F8" s="356"/>
      <c r="G8" s="356"/>
    </row>
    <row r="9" spans="1:7" x14ac:dyDescent="0.25">
      <c r="A9" s="353"/>
      <c r="B9" s="97" t="s">
        <v>787</v>
      </c>
      <c r="C9" s="361"/>
      <c r="D9" s="369"/>
      <c r="E9" s="369"/>
      <c r="F9" s="369"/>
      <c r="G9" s="362"/>
    </row>
    <row r="10" spans="1:7" x14ac:dyDescent="0.25">
      <c r="A10" s="353"/>
      <c r="B10" s="97" t="s">
        <v>788</v>
      </c>
      <c r="C10" s="355"/>
      <c r="D10" s="356"/>
      <c r="E10" s="356"/>
      <c r="F10" s="356"/>
      <c r="G10" s="356"/>
    </row>
    <row r="11" spans="1:7" x14ac:dyDescent="0.25">
      <c r="A11" s="353"/>
      <c r="B11" s="97" t="s">
        <v>0</v>
      </c>
      <c r="C11" s="376"/>
      <c r="D11" s="371"/>
      <c r="E11" s="371"/>
      <c r="F11" s="98" t="s">
        <v>789</v>
      </c>
      <c r="G11" s="99"/>
    </row>
    <row r="12" spans="1:7" x14ac:dyDescent="0.25">
      <c r="A12" s="353"/>
      <c r="B12" s="97" t="s">
        <v>790</v>
      </c>
      <c r="C12" s="376"/>
      <c r="D12" s="371"/>
      <c r="E12" s="98" t="s">
        <v>791</v>
      </c>
      <c r="F12" s="376"/>
      <c r="G12" s="371"/>
    </row>
    <row r="13" spans="1:7" x14ac:dyDescent="0.25">
      <c r="A13" s="353" t="s">
        <v>62</v>
      </c>
      <c r="B13" s="100" t="s">
        <v>792</v>
      </c>
      <c r="C13" s="365"/>
      <c r="D13" s="359"/>
      <c r="E13" s="359"/>
      <c r="F13" s="359"/>
      <c r="G13" s="360"/>
    </row>
    <row r="14" spans="1:7" x14ac:dyDescent="0.25">
      <c r="A14" s="353"/>
      <c r="B14" s="98" t="s">
        <v>793</v>
      </c>
      <c r="C14" s="365"/>
      <c r="D14" s="359"/>
      <c r="E14" s="359"/>
      <c r="F14" s="359"/>
      <c r="G14" s="360"/>
    </row>
    <row r="15" spans="1:7" x14ac:dyDescent="0.25">
      <c r="A15" s="353"/>
      <c r="B15" s="97" t="s">
        <v>794</v>
      </c>
      <c r="C15" s="361"/>
      <c r="D15" s="362"/>
      <c r="E15" s="98" t="s">
        <v>791</v>
      </c>
      <c r="F15" s="361"/>
      <c r="G15" s="362"/>
    </row>
    <row r="16" spans="1:7" x14ac:dyDescent="0.25">
      <c r="A16" s="353"/>
      <c r="B16" s="98" t="s">
        <v>795</v>
      </c>
      <c r="C16" s="101"/>
      <c r="D16" s="98" t="s">
        <v>796</v>
      </c>
      <c r="E16" s="370"/>
      <c r="F16" s="371"/>
      <c r="G16" s="371"/>
    </row>
    <row r="17" spans="1:7" x14ac:dyDescent="0.25">
      <c r="A17" s="93">
        <v>5</v>
      </c>
      <c r="B17" s="352" t="s">
        <v>797</v>
      </c>
      <c r="C17" s="352"/>
      <c r="D17" s="352"/>
      <c r="E17" s="352"/>
      <c r="F17" s="352"/>
      <c r="G17" s="352"/>
    </row>
    <row r="18" spans="1:7" x14ac:dyDescent="0.25">
      <c r="A18" s="353" t="s">
        <v>23</v>
      </c>
      <c r="B18" s="100" t="s">
        <v>792</v>
      </c>
      <c r="C18" s="365"/>
      <c r="D18" s="359"/>
      <c r="E18" s="359"/>
      <c r="F18" s="359"/>
      <c r="G18" s="360"/>
    </row>
    <row r="19" spans="1:7" x14ac:dyDescent="0.25">
      <c r="A19" s="353"/>
      <c r="B19" s="98" t="s">
        <v>793</v>
      </c>
      <c r="C19" s="365"/>
      <c r="D19" s="359"/>
      <c r="E19" s="359"/>
      <c r="F19" s="359"/>
      <c r="G19" s="360"/>
    </row>
    <row r="20" spans="1:7" x14ac:dyDescent="0.25">
      <c r="A20" s="353"/>
      <c r="B20" s="98" t="s">
        <v>798</v>
      </c>
      <c r="C20" s="366"/>
      <c r="D20" s="367"/>
      <c r="E20" s="367"/>
      <c r="F20" s="367"/>
      <c r="G20" s="368"/>
    </row>
    <row r="21" spans="1:7" x14ac:dyDescent="0.25">
      <c r="A21" s="353"/>
      <c r="B21" s="97" t="s">
        <v>786</v>
      </c>
      <c r="C21" s="355"/>
      <c r="D21" s="356"/>
      <c r="E21" s="356"/>
      <c r="F21" s="356"/>
      <c r="G21" s="356"/>
    </row>
    <row r="22" spans="1:7" x14ac:dyDescent="0.25">
      <c r="A22" s="353"/>
      <c r="B22" s="97" t="s">
        <v>787</v>
      </c>
      <c r="C22" s="361"/>
      <c r="D22" s="369"/>
      <c r="E22" s="369"/>
      <c r="F22" s="369"/>
      <c r="G22" s="362"/>
    </row>
    <row r="23" spans="1:7" x14ac:dyDescent="0.25">
      <c r="A23" s="353"/>
      <c r="B23" s="97" t="s">
        <v>788</v>
      </c>
      <c r="C23" s="356"/>
      <c r="D23" s="356"/>
      <c r="E23" s="356"/>
      <c r="F23" s="356"/>
      <c r="G23" s="356"/>
    </row>
    <row r="24" spans="1:7" x14ac:dyDescent="0.25">
      <c r="A24" s="353"/>
      <c r="B24" s="97" t="s">
        <v>0</v>
      </c>
      <c r="C24" s="355"/>
      <c r="D24" s="356"/>
      <c r="E24" s="356"/>
      <c r="F24" s="97" t="s">
        <v>789</v>
      </c>
      <c r="G24" s="101"/>
    </row>
    <row r="25" spans="1:7" x14ac:dyDescent="0.25">
      <c r="A25" s="353"/>
      <c r="B25" s="97" t="s">
        <v>794</v>
      </c>
      <c r="C25" s="355"/>
      <c r="D25" s="356"/>
      <c r="E25" s="97" t="s">
        <v>791</v>
      </c>
      <c r="F25" s="355"/>
      <c r="G25" s="356"/>
    </row>
    <row r="26" spans="1:7" x14ac:dyDescent="0.25">
      <c r="A26" s="93">
        <v>6</v>
      </c>
      <c r="B26" s="352" t="s">
        <v>799</v>
      </c>
      <c r="C26" s="352"/>
      <c r="D26" s="352"/>
      <c r="E26" s="352"/>
      <c r="F26" s="352"/>
      <c r="G26" s="352"/>
    </row>
    <row r="27" spans="1:7" x14ac:dyDescent="0.25">
      <c r="A27" s="353" t="s">
        <v>23</v>
      </c>
      <c r="B27" s="94" t="s">
        <v>800</v>
      </c>
      <c r="C27" s="355"/>
      <c r="D27" s="356"/>
      <c r="E27" s="356"/>
      <c r="F27" s="356"/>
      <c r="G27" s="356"/>
    </row>
    <row r="28" spans="1:7" x14ac:dyDescent="0.25">
      <c r="A28" s="353"/>
      <c r="B28" s="97" t="s">
        <v>793</v>
      </c>
      <c r="C28" s="355"/>
      <c r="D28" s="356"/>
      <c r="E28" s="357" t="s">
        <v>801</v>
      </c>
      <c r="F28" s="357"/>
      <c r="G28" s="102"/>
    </row>
    <row r="29" spans="1:7" x14ac:dyDescent="0.25">
      <c r="A29" s="353"/>
      <c r="B29" s="98" t="s">
        <v>802</v>
      </c>
      <c r="C29" s="358"/>
      <c r="D29" s="359"/>
      <c r="E29" s="359"/>
      <c r="F29" s="359"/>
      <c r="G29" s="360"/>
    </row>
    <row r="30" spans="1:7" x14ac:dyDescent="0.25">
      <c r="A30" s="353"/>
      <c r="B30" s="97" t="s">
        <v>790</v>
      </c>
      <c r="C30" s="356"/>
      <c r="D30" s="356"/>
      <c r="E30" s="97" t="s">
        <v>791</v>
      </c>
      <c r="F30" s="361"/>
      <c r="G30" s="362"/>
    </row>
    <row r="31" spans="1:7" ht="18" thickBot="1" x14ac:dyDescent="0.3">
      <c r="A31" s="354"/>
      <c r="B31" s="103" t="s">
        <v>795</v>
      </c>
      <c r="C31" s="104"/>
      <c r="D31" s="105" t="s">
        <v>803</v>
      </c>
      <c r="E31" s="363"/>
      <c r="F31" s="364"/>
      <c r="G31" s="364"/>
    </row>
  </sheetData>
  <mergeCells count="42">
    <mergeCell ref="A1:G1"/>
    <mergeCell ref="A2:G2"/>
    <mergeCell ref="C3:G3"/>
    <mergeCell ref="A4:A5"/>
    <mergeCell ref="C4:G4"/>
    <mergeCell ref="C5:G5"/>
    <mergeCell ref="C6:D6"/>
    <mergeCell ref="F6:G6"/>
    <mergeCell ref="B7:G7"/>
    <mergeCell ref="A8:A12"/>
    <mergeCell ref="C8:G8"/>
    <mergeCell ref="C9:G9"/>
    <mergeCell ref="C10:G10"/>
    <mergeCell ref="C11:E11"/>
    <mergeCell ref="C12:D12"/>
    <mergeCell ref="F12:G12"/>
    <mergeCell ref="A13:A16"/>
    <mergeCell ref="C13:G13"/>
    <mergeCell ref="C14:G14"/>
    <mergeCell ref="C15:D15"/>
    <mergeCell ref="F15:G15"/>
    <mergeCell ref="E16:G16"/>
    <mergeCell ref="B17:G17"/>
    <mergeCell ref="A18:A25"/>
    <mergeCell ref="C18:G18"/>
    <mergeCell ref="C19:G19"/>
    <mergeCell ref="C20:G20"/>
    <mergeCell ref="C21:G21"/>
    <mergeCell ref="C22:G22"/>
    <mergeCell ref="C23:G23"/>
    <mergeCell ref="C24:E24"/>
    <mergeCell ref="C25:D25"/>
    <mergeCell ref="F25:G25"/>
    <mergeCell ref="B26:G26"/>
    <mergeCell ref="A27:A31"/>
    <mergeCell ref="C27:G27"/>
    <mergeCell ref="C28:D28"/>
    <mergeCell ref="E28:F28"/>
    <mergeCell ref="C29:G29"/>
    <mergeCell ref="C30:D30"/>
    <mergeCell ref="F30:G30"/>
    <mergeCell ref="E31:G31"/>
  </mergeCells>
  <dataValidations count="1">
    <dataValidation type="list" allowBlank="1" showInputMessage="1" showErrorMessage="1" sqref="C6:D6">
      <formula1>"Hospitality,Helath Care,Assembly,Business,Educational,Shopping Complex, Mix Use"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6"/>
  <sheetViews>
    <sheetView zoomScaleNormal="100" workbookViewId="0">
      <pane xSplit="3" ySplit="5" topLeftCell="D544" activePane="bottomRight" state="frozen"/>
      <selection pane="topRight" activeCell="D1" sqref="D1"/>
      <selection pane="bottomLeft" activeCell="A6" sqref="A6"/>
      <selection pane="bottomRight" activeCell="C399" sqref="C399"/>
    </sheetView>
  </sheetViews>
  <sheetFormatPr defaultColWidth="0" defaultRowHeight="12" x14ac:dyDescent="0.2"/>
  <cols>
    <col min="1" max="1" width="6.28515625" style="2" customWidth="1"/>
    <col min="2" max="2" width="36.7109375" style="2" customWidth="1"/>
    <col min="3" max="3" width="33.28515625" style="2" customWidth="1"/>
    <col min="4" max="4" width="14.28515625" style="2" bestFit="1" customWidth="1"/>
    <col min="5" max="5" width="10.5703125" style="2" customWidth="1"/>
    <col min="6" max="6" width="12.5703125" style="2" customWidth="1"/>
    <col min="7" max="7" width="13.7109375" style="2" customWidth="1"/>
    <col min="8" max="8" width="15.140625" style="2" customWidth="1"/>
    <col min="9" max="9" width="16.7109375" style="2" customWidth="1"/>
    <col min="10" max="10" width="27" style="2" customWidth="1"/>
    <col min="11" max="12" width="9.140625" style="2" hidden="1" customWidth="1"/>
    <col min="13" max="14" width="10" style="2" hidden="1" customWidth="1"/>
    <col min="15" max="16384" width="9.140625" style="2" hidden="1"/>
  </cols>
  <sheetData>
    <row r="1" spans="1:10" ht="26.25" x14ac:dyDescent="0.2">
      <c r="A1" s="383" t="s">
        <v>11</v>
      </c>
      <c r="B1" s="384"/>
      <c r="C1" s="384"/>
      <c r="D1" s="384"/>
      <c r="E1" s="384"/>
      <c r="F1" s="384"/>
      <c r="G1" s="384"/>
      <c r="H1" s="384"/>
      <c r="I1" s="384"/>
      <c r="J1" s="385"/>
    </row>
    <row r="2" spans="1:10" ht="23.25" x14ac:dyDescent="0.2">
      <c r="A2" s="386" t="str">
        <f>'[1]General Information'!A2:G2</f>
        <v>Sector :-  Commercial Bulidings-Hotels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" x14ac:dyDescent="0.2">
      <c r="A3" s="389" t="str">
        <f>CONCATENATE('[2]General Information'!B3,H2)</f>
        <v>Name of the Unit</v>
      </c>
      <c r="B3" s="390"/>
      <c r="C3" s="391">
        <f>'General Information'!C3:G3</f>
        <v>0</v>
      </c>
      <c r="D3" s="391"/>
      <c r="E3" s="391"/>
      <c r="F3" s="391"/>
      <c r="G3" s="391"/>
      <c r="H3" s="391"/>
      <c r="I3" s="391"/>
      <c r="J3" s="392"/>
    </row>
    <row r="4" spans="1:10" ht="44.25" customHeight="1" x14ac:dyDescent="0.2">
      <c r="A4" s="212" t="s">
        <v>12</v>
      </c>
      <c r="B4" s="212" t="s">
        <v>13</v>
      </c>
      <c r="C4" s="212" t="s">
        <v>14</v>
      </c>
      <c r="D4" s="212" t="s">
        <v>15</v>
      </c>
      <c r="E4" s="212" t="s">
        <v>16</v>
      </c>
      <c r="F4" s="212" t="s">
        <v>17</v>
      </c>
      <c r="G4" s="212" t="s">
        <v>18</v>
      </c>
      <c r="H4" s="202" t="s">
        <v>19</v>
      </c>
      <c r="I4" s="202" t="s">
        <v>20</v>
      </c>
      <c r="J4" s="202" t="s">
        <v>21</v>
      </c>
    </row>
    <row r="5" spans="1:10" x14ac:dyDescent="0.2">
      <c r="A5" s="193"/>
      <c r="B5" s="213" t="s">
        <v>22</v>
      </c>
      <c r="C5" s="214"/>
      <c r="D5" s="193"/>
      <c r="E5" s="3" t="s">
        <v>1343</v>
      </c>
      <c r="F5" s="3" t="s">
        <v>1344</v>
      </c>
      <c r="G5" s="3" t="s">
        <v>1345</v>
      </c>
      <c r="H5" s="193"/>
      <c r="I5" s="3" t="s">
        <v>1346</v>
      </c>
      <c r="J5" s="3"/>
    </row>
    <row r="6" spans="1:10" s="9" customFormat="1" ht="15" x14ac:dyDescent="0.25">
      <c r="A6" s="215" t="s">
        <v>23</v>
      </c>
      <c r="B6" s="216" t="s">
        <v>24</v>
      </c>
      <c r="C6" s="196"/>
      <c r="D6" s="217"/>
      <c r="E6" s="7"/>
      <c r="F6" s="7"/>
      <c r="G6" s="7"/>
      <c r="H6" s="188"/>
      <c r="I6" s="7"/>
      <c r="J6" s="25"/>
    </row>
    <row r="7" spans="1:10" s="10" customFormat="1" ht="15" x14ac:dyDescent="0.25">
      <c r="A7" s="193" t="s">
        <v>25</v>
      </c>
      <c r="B7" s="214" t="s">
        <v>26</v>
      </c>
      <c r="C7" s="214"/>
      <c r="D7" s="214"/>
      <c r="E7" s="4"/>
      <c r="F7" s="4"/>
      <c r="G7" s="4"/>
      <c r="H7" s="193"/>
      <c r="I7" s="4"/>
      <c r="J7" s="4"/>
    </row>
    <row r="8" spans="1:10" x14ac:dyDescent="0.2">
      <c r="A8" s="194" t="s">
        <v>27</v>
      </c>
      <c r="B8" s="218" t="s">
        <v>28</v>
      </c>
      <c r="C8" s="218" t="s">
        <v>1337</v>
      </c>
      <c r="D8" s="194" t="s">
        <v>29</v>
      </c>
      <c r="E8" s="12"/>
      <c r="F8" s="12"/>
      <c r="G8" s="12"/>
      <c r="H8" s="194"/>
      <c r="I8" s="12"/>
      <c r="J8" s="12"/>
    </row>
    <row r="9" spans="1:10" x14ac:dyDescent="0.2">
      <c r="A9" s="194" t="s">
        <v>30</v>
      </c>
      <c r="B9" s="218" t="s">
        <v>31</v>
      </c>
      <c r="C9" s="218" t="s">
        <v>1338</v>
      </c>
      <c r="D9" s="194" t="s">
        <v>29</v>
      </c>
      <c r="E9" s="12"/>
      <c r="F9" s="12"/>
      <c r="G9" s="12"/>
      <c r="H9" s="194">
        <f>IFERROR(AVERAGEA(E9:G9),0)</f>
        <v>0</v>
      </c>
      <c r="I9" s="12"/>
      <c r="J9" s="12"/>
    </row>
    <row r="10" spans="1:10" x14ac:dyDescent="0.2">
      <c r="A10" s="194" t="s">
        <v>32</v>
      </c>
      <c r="B10" s="218" t="s">
        <v>33</v>
      </c>
      <c r="C10" s="218" t="s">
        <v>1339</v>
      </c>
      <c r="D10" s="194" t="s">
        <v>34</v>
      </c>
      <c r="E10" s="12"/>
      <c r="F10" s="12"/>
      <c r="G10" s="12"/>
      <c r="H10" s="194">
        <f t="shared" ref="H10:H11" si="0">IFERROR(AVERAGEA(E10:G10),0)</f>
        <v>0</v>
      </c>
      <c r="I10" s="12"/>
      <c r="J10" s="12"/>
    </row>
    <row r="11" spans="1:10" x14ac:dyDescent="0.2">
      <c r="A11" s="194" t="s">
        <v>35</v>
      </c>
      <c r="B11" s="218" t="s">
        <v>36</v>
      </c>
      <c r="C11" s="218"/>
      <c r="D11" s="194" t="s">
        <v>29</v>
      </c>
      <c r="E11" s="12"/>
      <c r="F11" s="12"/>
      <c r="G11" s="12"/>
      <c r="H11" s="194">
        <f t="shared" si="0"/>
        <v>0</v>
      </c>
      <c r="I11" s="12"/>
      <c r="J11" s="12"/>
    </row>
    <row r="12" spans="1:10" s="10" customFormat="1" ht="15" x14ac:dyDescent="0.25">
      <c r="A12" s="193" t="s">
        <v>37</v>
      </c>
      <c r="B12" s="214" t="s">
        <v>38</v>
      </c>
      <c r="C12" s="214"/>
      <c r="D12" s="214"/>
      <c r="E12" s="4"/>
      <c r="F12" s="4"/>
      <c r="G12" s="4"/>
      <c r="H12" s="193"/>
      <c r="I12" s="4"/>
      <c r="J12" s="4"/>
    </row>
    <row r="13" spans="1:10" ht="24" x14ac:dyDescent="0.2">
      <c r="A13" s="194" t="s">
        <v>39</v>
      </c>
      <c r="B13" s="218" t="s">
        <v>40</v>
      </c>
      <c r="C13" s="218" t="s">
        <v>41</v>
      </c>
      <c r="D13" s="194" t="s">
        <v>42</v>
      </c>
      <c r="E13" s="12"/>
      <c r="F13" s="12"/>
      <c r="G13" s="12"/>
      <c r="H13" s="194">
        <f>IFERROR(AVERAGEA(E13:G13),0)</f>
        <v>0</v>
      </c>
      <c r="I13" s="12"/>
      <c r="J13" s="12" t="s">
        <v>1340</v>
      </c>
    </row>
    <row r="14" spans="1:10" ht="13.5" x14ac:dyDescent="0.2">
      <c r="A14" s="194" t="s">
        <v>43</v>
      </c>
      <c r="B14" s="218" t="s">
        <v>44</v>
      </c>
      <c r="C14" s="218"/>
      <c r="D14" s="194" t="s">
        <v>42</v>
      </c>
      <c r="E14" s="12"/>
      <c r="F14" s="12"/>
      <c r="G14" s="12"/>
      <c r="H14" s="194">
        <f>IFERROR(AVERAGEA(E14:G14),0)</f>
        <v>0</v>
      </c>
      <c r="I14" s="12"/>
      <c r="J14" s="12" t="s">
        <v>1340</v>
      </c>
    </row>
    <row r="15" spans="1:10" ht="13.5" x14ac:dyDescent="0.2">
      <c r="A15" s="194" t="s">
        <v>45</v>
      </c>
      <c r="B15" s="218" t="s">
        <v>46</v>
      </c>
      <c r="C15" s="218"/>
      <c r="D15" s="194" t="s">
        <v>42</v>
      </c>
      <c r="E15" s="12"/>
      <c r="F15" s="12"/>
      <c r="G15" s="12"/>
      <c r="H15" s="194">
        <f t="shared" ref="H15:H23" si="1">IFERROR(AVERAGEA(E15:G15),0)</f>
        <v>0</v>
      </c>
      <c r="I15" s="12"/>
      <c r="J15" s="12" t="s">
        <v>1340</v>
      </c>
    </row>
    <row r="16" spans="1:10" ht="13.5" x14ac:dyDescent="0.2">
      <c r="A16" s="194" t="s">
        <v>47</v>
      </c>
      <c r="B16" s="218" t="s">
        <v>48</v>
      </c>
      <c r="C16" s="218"/>
      <c r="D16" s="194" t="s">
        <v>42</v>
      </c>
      <c r="E16" s="12"/>
      <c r="F16" s="12"/>
      <c r="G16" s="12"/>
      <c r="H16" s="194">
        <f t="shared" si="1"/>
        <v>0</v>
      </c>
      <c r="I16" s="12"/>
      <c r="J16" s="12" t="s">
        <v>1340</v>
      </c>
    </row>
    <row r="17" spans="1:10" ht="24" x14ac:dyDescent="0.2">
      <c r="A17" s="194" t="s">
        <v>49</v>
      </c>
      <c r="B17" s="218" t="s">
        <v>50</v>
      </c>
      <c r="C17" s="218" t="s">
        <v>51</v>
      </c>
      <c r="D17" s="194" t="s">
        <v>42</v>
      </c>
      <c r="E17" s="12"/>
      <c r="F17" s="12"/>
      <c r="G17" s="12"/>
      <c r="H17" s="194">
        <f t="shared" si="1"/>
        <v>0</v>
      </c>
      <c r="I17" s="12"/>
      <c r="J17" s="12" t="s">
        <v>1340</v>
      </c>
    </row>
    <row r="18" spans="1:10" s="14" customFormat="1" ht="24" x14ac:dyDescent="0.2">
      <c r="A18" s="194" t="s">
        <v>52</v>
      </c>
      <c r="B18" s="219" t="s">
        <v>53</v>
      </c>
      <c r="C18" s="219" t="s">
        <v>54</v>
      </c>
      <c r="D18" s="220" t="s">
        <v>42</v>
      </c>
      <c r="E18" s="13"/>
      <c r="F18" s="13"/>
      <c r="G18" s="13"/>
      <c r="H18" s="194">
        <f t="shared" si="1"/>
        <v>0</v>
      </c>
      <c r="I18" s="12"/>
      <c r="J18" s="12" t="s">
        <v>1340</v>
      </c>
    </row>
    <row r="19" spans="1:10" s="14" customFormat="1" ht="13.5" x14ac:dyDescent="0.2">
      <c r="A19" s="194" t="s">
        <v>55</v>
      </c>
      <c r="B19" s="219" t="s">
        <v>56</v>
      </c>
      <c r="C19" s="219"/>
      <c r="D19" s="220" t="s">
        <v>42</v>
      </c>
      <c r="E19" s="13"/>
      <c r="F19" s="13"/>
      <c r="G19" s="13"/>
      <c r="H19" s="194">
        <f t="shared" si="1"/>
        <v>0</v>
      </c>
      <c r="I19" s="13"/>
      <c r="J19" s="13"/>
    </row>
    <row r="20" spans="1:10" s="14" customFormat="1" ht="13.5" x14ac:dyDescent="0.2">
      <c r="A20" s="194" t="s">
        <v>57</v>
      </c>
      <c r="B20" s="219" t="s">
        <v>1341</v>
      </c>
      <c r="C20" s="219"/>
      <c r="D20" s="220" t="s">
        <v>42</v>
      </c>
      <c r="E20" s="13"/>
      <c r="F20" s="13"/>
      <c r="G20" s="13"/>
      <c r="H20" s="194">
        <f t="shared" si="1"/>
        <v>0</v>
      </c>
      <c r="I20" s="13"/>
      <c r="J20" s="13"/>
    </row>
    <row r="21" spans="1:10" s="14" customFormat="1" ht="13.5" x14ac:dyDescent="0.2">
      <c r="A21" s="194" t="s">
        <v>60</v>
      </c>
      <c r="B21" s="219" t="s">
        <v>1342</v>
      </c>
      <c r="C21" s="219"/>
      <c r="D21" s="220" t="s">
        <v>42</v>
      </c>
      <c r="E21" s="13"/>
      <c r="F21" s="13"/>
      <c r="G21" s="13"/>
      <c r="H21" s="194">
        <f t="shared" si="1"/>
        <v>0</v>
      </c>
      <c r="I21" s="13"/>
      <c r="J21" s="13"/>
    </row>
    <row r="22" spans="1:10" s="14" customFormat="1" x14ac:dyDescent="0.2">
      <c r="A22" s="194" t="s">
        <v>1256</v>
      </c>
      <c r="B22" s="218" t="s">
        <v>58</v>
      </c>
      <c r="C22" s="218"/>
      <c r="D22" s="194" t="s">
        <v>59</v>
      </c>
      <c r="E22" s="12"/>
      <c r="F22" s="12"/>
      <c r="G22" s="12"/>
      <c r="H22" s="194">
        <f t="shared" si="1"/>
        <v>0</v>
      </c>
      <c r="I22" s="12"/>
      <c r="J22" s="12"/>
    </row>
    <row r="23" spans="1:10" s="14" customFormat="1" x14ac:dyDescent="0.2">
      <c r="A23" s="194" t="s">
        <v>1257</v>
      </c>
      <c r="B23" s="218" t="s">
        <v>61</v>
      </c>
      <c r="C23" s="218"/>
      <c r="D23" s="194" t="s">
        <v>59</v>
      </c>
      <c r="E23" s="12"/>
      <c r="F23" s="12"/>
      <c r="G23" s="12"/>
      <c r="H23" s="194">
        <f t="shared" si="1"/>
        <v>0</v>
      </c>
      <c r="I23" s="12"/>
      <c r="J23" s="12"/>
    </row>
    <row r="24" spans="1:10" x14ac:dyDescent="0.2">
      <c r="A24" s="218"/>
      <c r="B24" s="218"/>
      <c r="C24" s="218"/>
      <c r="D24" s="194"/>
      <c r="E24" s="12"/>
      <c r="F24" s="12"/>
      <c r="G24" s="12"/>
      <c r="H24" s="194"/>
      <c r="I24" s="12"/>
      <c r="J24" s="12"/>
    </row>
    <row r="25" spans="1:10" s="10" customFormat="1" ht="15" x14ac:dyDescent="0.25">
      <c r="A25" s="193" t="s">
        <v>687</v>
      </c>
      <c r="B25" s="214" t="s">
        <v>688</v>
      </c>
      <c r="C25" s="214"/>
      <c r="D25" s="214"/>
      <c r="E25" s="4"/>
      <c r="F25" s="4"/>
      <c r="G25" s="4"/>
      <c r="H25" s="193"/>
      <c r="I25" s="4"/>
      <c r="J25" s="4"/>
    </row>
    <row r="26" spans="1:10" s="10" customFormat="1" ht="15" x14ac:dyDescent="0.25">
      <c r="A26" s="195" t="s">
        <v>689</v>
      </c>
      <c r="B26" s="221" t="s">
        <v>690</v>
      </c>
      <c r="C26" s="221"/>
      <c r="D26" s="221"/>
      <c r="E26" s="72"/>
      <c r="F26" s="72"/>
      <c r="G26" s="72"/>
      <c r="H26" s="195"/>
      <c r="I26" s="72"/>
      <c r="J26" s="72"/>
    </row>
    <row r="27" spans="1:10" s="73" customFormat="1" ht="15" x14ac:dyDescent="0.25">
      <c r="A27" s="220" t="s">
        <v>691</v>
      </c>
      <c r="B27" s="219" t="s">
        <v>692</v>
      </c>
      <c r="C27" s="221"/>
      <c r="D27" s="220" t="s">
        <v>693</v>
      </c>
      <c r="E27" s="72"/>
      <c r="F27" s="72"/>
      <c r="G27" s="72"/>
      <c r="H27" s="194">
        <f t="shared" ref="H27:H50" si="2">IFERROR(AVERAGEA(E27:G27),0)</f>
        <v>0</v>
      </c>
      <c r="I27" s="72"/>
      <c r="J27" s="72"/>
    </row>
    <row r="28" spans="1:10" ht="21.75" customHeight="1" x14ac:dyDescent="0.2">
      <c r="A28" s="220" t="s">
        <v>694</v>
      </c>
      <c r="B28" s="218" t="s">
        <v>695</v>
      </c>
      <c r="C28" s="218" t="s">
        <v>696</v>
      </c>
      <c r="D28" s="194"/>
      <c r="E28" s="12"/>
      <c r="F28" s="12"/>
      <c r="G28" s="12"/>
      <c r="H28" s="194"/>
      <c r="I28" s="12"/>
      <c r="J28" s="12"/>
    </row>
    <row r="29" spans="1:10" ht="13.5" x14ac:dyDescent="0.2">
      <c r="A29" s="220" t="s">
        <v>697</v>
      </c>
      <c r="B29" s="218" t="s">
        <v>698</v>
      </c>
      <c r="C29" s="218"/>
      <c r="D29" s="194" t="s">
        <v>42</v>
      </c>
      <c r="E29" s="12"/>
      <c r="F29" s="12"/>
      <c r="G29" s="12"/>
      <c r="H29" s="194">
        <f t="shared" si="2"/>
        <v>0</v>
      </c>
      <c r="I29" s="12"/>
      <c r="J29" s="12"/>
    </row>
    <row r="30" spans="1:10" s="10" customFormat="1" ht="15" x14ac:dyDescent="0.25">
      <c r="A30" s="195" t="s">
        <v>699</v>
      </c>
      <c r="B30" s="221" t="s">
        <v>700</v>
      </c>
      <c r="C30" s="221"/>
      <c r="D30" s="221"/>
      <c r="E30" s="72"/>
      <c r="F30" s="72"/>
      <c r="G30" s="72"/>
      <c r="H30" s="195"/>
      <c r="I30" s="72"/>
      <c r="J30" s="72"/>
    </row>
    <row r="31" spans="1:10" ht="13.5" x14ac:dyDescent="0.2">
      <c r="A31" s="194" t="s">
        <v>701</v>
      </c>
      <c r="B31" s="218" t="s">
        <v>702</v>
      </c>
      <c r="C31" s="218"/>
      <c r="D31" s="194" t="s">
        <v>42</v>
      </c>
      <c r="E31" s="12"/>
      <c r="F31" s="12"/>
      <c r="G31" s="12"/>
      <c r="H31" s="194">
        <f t="shared" si="2"/>
        <v>0</v>
      </c>
      <c r="I31" s="12"/>
      <c r="J31" s="12"/>
    </row>
    <row r="32" spans="1:10" ht="13.5" x14ac:dyDescent="0.2">
      <c r="A32" s="194" t="s">
        <v>703</v>
      </c>
      <c r="B32" s="218" t="s">
        <v>704</v>
      </c>
      <c r="C32" s="218"/>
      <c r="D32" s="194" t="s">
        <v>42</v>
      </c>
      <c r="E32" s="12"/>
      <c r="F32" s="12"/>
      <c r="G32" s="12"/>
      <c r="H32" s="194">
        <f t="shared" si="2"/>
        <v>0</v>
      </c>
      <c r="I32" s="12"/>
      <c r="J32" s="12"/>
    </row>
    <row r="33" spans="1:10" ht="13.5" x14ac:dyDescent="0.2">
      <c r="A33" s="194" t="s">
        <v>705</v>
      </c>
      <c r="B33" s="218" t="s">
        <v>706</v>
      </c>
      <c r="C33" s="218"/>
      <c r="D33" s="194" t="s">
        <v>42</v>
      </c>
      <c r="E33" s="12"/>
      <c r="F33" s="12"/>
      <c r="G33" s="12"/>
      <c r="H33" s="194">
        <f t="shared" si="2"/>
        <v>0</v>
      </c>
      <c r="I33" s="12"/>
      <c r="J33" s="12"/>
    </row>
    <row r="34" spans="1:10" ht="13.5" x14ac:dyDescent="0.2">
      <c r="A34" s="194" t="s">
        <v>707</v>
      </c>
      <c r="B34" s="218" t="s">
        <v>708</v>
      </c>
      <c r="C34" s="218"/>
      <c r="D34" s="194" t="s">
        <v>42</v>
      </c>
      <c r="E34" s="12"/>
      <c r="F34" s="12"/>
      <c r="G34" s="12"/>
      <c r="H34" s="194">
        <f t="shared" si="2"/>
        <v>0</v>
      </c>
      <c r="I34" s="12"/>
      <c r="J34" s="12"/>
    </row>
    <row r="35" spans="1:10" s="10" customFormat="1" ht="15" x14ac:dyDescent="0.25">
      <c r="A35" s="195" t="s">
        <v>709</v>
      </c>
      <c r="B35" s="221" t="s">
        <v>710</v>
      </c>
      <c r="C35" s="221"/>
      <c r="D35" s="221"/>
      <c r="E35" s="72"/>
      <c r="F35" s="72"/>
      <c r="G35" s="72"/>
      <c r="H35" s="195"/>
      <c r="I35" s="72"/>
      <c r="J35" s="72"/>
    </row>
    <row r="36" spans="1:10" ht="13.5" x14ac:dyDescent="0.2">
      <c r="A36" s="194" t="s">
        <v>711</v>
      </c>
      <c r="B36" s="218" t="s">
        <v>712</v>
      </c>
      <c r="C36" s="218"/>
      <c r="D36" s="194" t="s">
        <v>42</v>
      </c>
      <c r="E36" s="12"/>
      <c r="F36" s="12"/>
      <c r="G36" s="12"/>
      <c r="H36" s="194">
        <f t="shared" si="2"/>
        <v>0</v>
      </c>
      <c r="I36" s="12"/>
      <c r="J36" s="12"/>
    </row>
    <row r="37" spans="1:10" x14ac:dyDescent="0.2">
      <c r="A37" s="194" t="s">
        <v>713</v>
      </c>
      <c r="B37" s="218" t="s">
        <v>714</v>
      </c>
      <c r="C37" s="218"/>
      <c r="D37" s="194" t="s">
        <v>715</v>
      </c>
      <c r="E37" s="12"/>
      <c r="F37" s="12"/>
      <c r="G37" s="12"/>
      <c r="H37" s="194">
        <f t="shared" si="2"/>
        <v>0</v>
      </c>
      <c r="I37" s="12"/>
      <c r="J37" s="12"/>
    </row>
    <row r="38" spans="1:10" x14ac:dyDescent="0.2">
      <c r="A38" s="194" t="s">
        <v>716</v>
      </c>
      <c r="B38" s="218" t="s">
        <v>717</v>
      </c>
      <c r="C38" s="218" t="s">
        <v>718</v>
      </c>
      <c r="D38" s="194" t="s">
        <v>8</v>
      </c>
      <c r="E38" s="12"/>
      <c r="F38" s="12"/>
      <c r="G38" s="12"/>
      <c r="H38" s="194">
        <f t="shared" si="2"/>
        <v>0</v>
      </c>
      <c r="I38" s="12"/>
      <c r="J38" s="12"/>
    </row>
    <row r="39" spans="1:10" x14ac:dyDescent="0.2">
      <c r="A39" s="194" t="s">
        <v>719</v>
      </c>
      <c r="B39" s="218" t="s">
        <v>720</v>
      </c>
      <c r="C39" s="218" t="s">
        <v>721</v>
      </c>
      <c r="D39" s="194" t="s">
        <v>8</v>
      </c>
      <c r="E39" s="12"/>
      <c r="F39" s="12"/>
      <c r="G39" s="12"/>
      <c r="H39" s="194">
        <f t="shared" si="2"/>
        <v>0</v>
      </c>
      <c r="I39" s="12"/>
      <c r="J39" s="12"/>
    </row>
    <row r="40" spans="1:10" s="10" customFormat="1" ht="15" x14ac:dyDescent="0.25">
      <c r="A40" s="195" t="s">
        <v>722</v>
      </c>
      <c r="B40" s="221" t="s">
        <v>723</v>
      </c>
      <c r="C40" s="221"/>
      <c r="D40" s="221"/>
      <c r="E40" s="72"/>
      <c r="F40" s="72"/>
      <c r="G40" s="72"/>
      <c r="H40" s="195"/>
      <c r="I40" s="72"/>
      <c r="J40" s="72"/>
    </row>
    <row r="41" spans="1:10" ht="13.5" x14ac:dyDescent="0.2">
      <c r="A41" s="194" t="s">
        <v>724</v>
      </c>
      <c r="B41" s="218" t="s">
        <v>725</v>
      </c>
      <c r="C41" s="218" t="s">
        <v>726</v>
      </c>
      <c r="D41" s="194" t="s">
        <v>42</v>
      </c>
      <c r="E41" s="12"/>
      <c r="F41" s="12"/>
      <c r="G41" s="12"/>
      <c r="H41" s="194">
        <f t="shared" si="2"/>
        <v>0</v>
      </c>
      <c r="I41" s="12"/>
      <c r="J41" s="12"/>
    </row>
    <row r="42" spans="1:10" ht="13.5" x14ac:dyDescent="0.2">
      <c r="A42" s="194" t="s">
        <v>727</v>
      </c>
      <c r="B42" s="218" t="s">
        <v>728</v>
      </c>
      <c r="C42" s="218" t="s">
        <v>726</v>
      </c>
      <c r="D42" s="194" t="s">
        <v>42</v>
      </c>
      <c r="E42" s="12"/>
      <c r="F42" s="12"/>
      <c r="G42" s="12"/>
      <c r="H42" s="194">
        <f t="shared" si="2"/>
        <v>0</v>
      </c>
      <c r="I42" s="12"/>
      <c r="J42" s="12"/>
    </row>
    <row r="43" spans="1:10" ht="13.5" x14ac:dyDescent="0.2">
      <c r="A43" s="194" t="s">
        <v>729</v>
      </c>
      <c r="B43" s="218" t="s">
        <v>730</v>
      </c>
      <c r="C43" s="218" t="s">
        <v>726</v>
      </c>
      <c r="D43" s="194" t="s">
        <v>42</v>
      </c>
      <c r="E43" s="12"/>
      <c r="F43" s="12"/>
      <c r="G43" s="12"/>
      <c r="H43" s="194">
        <f t="shared" si="2"/>
        <v>0</v>
      </c>
      <c r="I43" s="12"/>
      <c r="J43" s="12"/>
    </row>
    <row r="44" spans="1:10" ht="13.5" x14ac:dyDescent="0.2">
      <c r="A44" s="194" t="s">
        <v>731</v>
      </c>
      <c r="B44" s="218" t="s">
        <v>732</v>
      </c>
      <c r="C44" s="218" t="s">
        <v>726</v>
      </c>
      <c r="D44" s="194" t="s">
        <v>42</v>
      </c>
      <c r="E44" s="12"/>
      <c r="F44" s="12"/>
      <c r="G44" s="12"/>
      <c r="H44" s="194">
        <f t="shared" si="2"/>
        <v>0</v>
      </c>
      <c r="I44" s="12"/>
      <c r="J44" s="12"/>
    </row>
    <row r="45" spans="1:10" x14ac:dyDescent="0.2">
      <c r="A45" s="194" t="s">
        <v>733</v>
      </c>
      <c r="B45" s="218" t="s">
        <v>734</v>
      </c>
      <c r="C45" s="218"/>
      <c r="D45" s="194" t="s">
        <v>735</v>
      </c>
      <c r="E45" s="12"/>
      <c r="F45" s="12"/>
      <c r="G45" s="12"/>
      <c r="H45" s="194">
        <f t="shared" si="2"/>
        <v>0</v>
      </c>
      <c r="I45" s="12"/>
      <c r="J45" s="12"/>
    </row>
    <row r="46" spans="1:10" s="10" customFormat="1" ht="15" x14ac:dyDescent="0.25">
      <c r="A46" s="195" t="s">
        <v>736</v>
      </c>
      <c r="B46" s="221" t="s">
        <v>737</v>
      </c>
      <c r="C46" s="221"/>
      <c r="D46" s="221"/>
      <c r="E46" s="72"/>
      <c r="F46" s="72"/>
      <c r="G46" s="72"/>
      <c r="H46" s="195"/>
      <c r="I46" s="72"/>
      <c r="J46" s="72"/>
    </row>
    <row r="47" spans="1:10" ht="13.5" x14ac:dyDescent="0.2">
      <c r="A47" s="194" t="s">
        <v>738</v>
      </c>
      <c r="B47" s="218" t="s">
        <v>739</v>
      </c>
      <c r="C47" s="218"/>
      <c r="D47" s="194" t="s">
        <v>42</v>
      </c>
      <c r="E47" s="12"/>
      <c r="F47" s="12"/>
      <c r="G47" s="12"/>
      <c r="H47" s="194">
        <f t="shared" si="2"/>
        <v>0</v>
      </c>
      <c r="I47" s="12"/>
      <c r="J47" s="12"/>
    </row>
    <row r="48" spans="1:10" x14ac:dyDescent="0.2">
      <c r="A48" s="194" t="s">
        <v>740</v>
      </c>
      <c r="B48" s="218" t="s">
        <v>741</v>
      </c>
      <c r="C48" s="218"/>
      <c r="D48" s="194" t="s">
        <v>693</v>
      </c>
      <c r="E48" s="12"/>
      <c r="F48" s="12"/>
      <c r="G48" s="12"/>
      <c r="H48" s="194">
        <f t="shared" si="2"/>
        <v>0</v>
      </c>
      <c r="I48" s="12"/>
      <c r="J48" s="12"/>
    </row>
    <row r="49" spans="1:10" x14ac:dyDescent="0.2">
      <c r="A49" s="194" t="s">
        <v>742</v>
      </c>
      <c r="B49" s="218" t="s">
        <v>743</v>
      </c>
      <c r="C49" s="218"/>
      <c r="D49" s="194" t="s">
        <v>735</v>
      </c>
      <c r="E49" s="12"/>
      <c r="F49" s="12"/>
      <c r="G49" s="12"/>
      <c r="H49" s="194">
        <f t="shared" si="2"/>
        <v>0</v>
      </c>
      <c r="I49" s="12"/>
      <c r="J49" s="12"/>
    </row>
    <row r="50" spans="1:10" x14ac:dyDescent="0.2">
      <c r="A50" s="194" t="s">
        <v>744</v>
      </c>
      <c r="B50" s="218" t="s">
        <v>745</v>
      </c>
      <c r="C50" s="218"/>
      <c r="D50" s="194" t="s">
        <v>735</v>
      </c>
      <c r="E50" s="12"/>
      <c r="F50" s="12"/>
      <c r="G50" s="12"/>
      <c r="H50" s="194">
        <f t="shared" si="2"/>
        <v>0</v>
      </c>
      <c r="I50" s="12"/>
      <c r="J50" s="12"/>
    </row>
    <row r="51" spans="1:10" x14ac:dyDescent="0.2">
      <c r="A51" s="194" t="s">
        <v>746</v>
      </c>
      <c r="B51" s="218" t="s">
        <v>747</v>
      </c>
      <c r="C51" s="218" t="s">
        <v>748</v>
      </c>
      <c r="D51" s="194"/>
      <c r="E51" s="12"/>
      <c r="F51" s="12"/>
      <c r="G51" s="12"/>
      <c r="H51" s="194"/>
      <c r="I51" s="12"/>
      <c r="J51" s="12"/>
    </row>
    <row r="52" spans="1:10" x14ac:dyDescent="0.2">
      <c r="A52" s="218"/>
      <c r="B52" s="218"/>
      <c r="C52" s="218"/>
      <c r="D52" s="194"/>
      <c r="E52" s="12"/>
      <c r="F52" s="12"/>
      <c r="G52" s="12"/>
      <c r="H52" s="194"/>
      <c r="I52" s="12"/>
      <c r="J52" s="12"/>
    </row>
    <row r="53" spans="1:10" s="15" customFormat="1" ht="15" x14ac:dyDescent="0.2">
      <c r="A53" s="196" t="s">
        <v>62</v>
      </c>
      <c r="B53" s="216" t="s">
        <v>63</v>
      </c>
      <c r="C53" s="216"/>
      <c r="D53" s="216"/>
      <c r="E53" s="5"/>
      <c r="F53" s="5"/>
      <c r="G53" s="5"/>
      <c r="H53" s="196"/>
      <c r="I53" s="5"/>
      <c r="J53" s="5"/>
    </row>
    <row r="54" spans="1:10" x14ac:dyDescent="0.2">
      <c r="A54" s="197" t="s">
        <v>64</v>
      </c>
      <c r="B54" s="214" t="s">
        <v>65</v>
      </c>
      <c r="C54" s="214"/>
      <c r="D54" s="214"/>
      <c r="E54" s="4"/>
      <c r="F54" s="4"/>
      <c r="G54" s="4"/>
      <c r="H54" s="193"/>
      <c r="I54" s="4"/>
      <c r="J54" s="4"/>
    </row>
    <row r="55" spans="1:10" x14ac:dyDescent="0.2">
      <c r="A55" s="194" t="s">
        <v>66</v>
      </c>
      <c r="B55" s="222" t="s">
        <v>67</v>
      </c>
      <c r="C55" s="218"/>
      <c r="D55" s="194" t="s">
        <v>59</v>
      </c>
      <c r="E55" s="12"/>
      <c r="F55" s="12"/>
      <c r="G55" s="12"/>
      <c r="H55" s="194">
        <f t="shared" ref="H55:H62" si="3">IFERROR(AVERAGEA(E55:G55),0)</f>
        <v>0</v>
      </c>
      <c r="I55" s="12"/>
      <c r="J55" s="12"/>
    </row>
    <row r="56" spans="1:10" x14ac:dyDescent="0.2">
      <c r="A56" s="194" t="s">
        <v>68</v>
      </c>
      <c r="B56" s="222" t="s">
        <v>69</v>
      </c>
      <c r="C56" s="218"/>
      <c r="D56" s="194" t="s">
        <v>59</v>
      </c>
      <c r="E56" s="12"/>
      <c r="F56" s="12"/>
      <c r="G56" s="12"/>
      <c r="H56" s="194">
        <f t="shared" si="3"/>
        <v>0</v>
      </c>
      <c r="I56" s="12"/>
      <c r="J56" s="12"/>
    </row>
    <row r="57" spans="1:10" x14ac:dyDescent="0.2">
      <c r="A57" s="194" t="s">
        <v>70</v>
      </c>
      <c r="B57" s="222" t="s">
        <v>71</v>
      </c>
      <c r="C57" s="218"/>
      <c r="D57" s="194" t="s">
        <v>8</v>
      </c>
      <c r="E57" s="12"/>
      <c r="F57" s="12"/>
      <c r="G57" s="12"/>
      <c r="H57" s="194">
        <f t="shared" si="3"/>
        <v>0</v>
      </c>
      <c r="I57" s="12"/>
      <c r="J57" s="12"/>
    </row>
    <row r="58" spans="1:10" x14ac:dyDescent="0.2">
      <c r="A58" s="194" t="s">
        <v>72</v>
      </c>
      <c r="B58" s="222" t="s">
        <v>73</v>
      </c>
      <c r="C58" s="218"/>
      <c r="D58" s="194" t="s">
        <v>59</v>
      </c>
      <c r="E58" s="12"/>
      <c r="F58" s="12"/>
      <c r="G58" s="12"/>
      <c r="H58" s="194">
        <f t="shared" si="3"/>
        <v>0</v>
      </c>
      <c r="I58" s="12"/>
      <c r="J58" s="12"/>
    </row>
    <row r="59" spans="1:10" ht="13.5" x14ac:dyDescent="0.2">
      <c r="A59" s="194" t="s">
        <v>74</v>
      </c>
      <c r="B59" s="222" t="s">
        <v>75</v>
      </c>
      <c r="C59" s="218"/>
      <c r="D59" s="194" t="s">
        <v>42</v>
      </c>
      <c r="E59" s="12"/>
      <c r="F59" s="12"/>
      <c r="G59" s="12"/>
      <c r="H59" s="194">
        <f t="shared" si="3"/>
        <v>0</v>
      </c>
      <c r="I59" s="12"/>
      <c r="J59" s="12"/>
    </row>
    <row r="60" spans="1:10" x14ac:dyDescent="0.2">
      <c r="A60" s="194" t="s">
        <v>76</v>
      </c>
      <c r="B60" s="222" t="s">
        <v>77</v>
      </c>
      <c r="C60" s="218"/>
      <c r="D60" s="194" t="s">
        <v>3</v>
      </c>
      <c r="E60" s="12"/>
      <c r="F60" s="12"/>
      <c r="G60" s="12"/>
      <c r="H60" s="194">
        <f t="shared" si="3"/>
        <v>0</v>
      </c>
      <c r="I60" s="12"/>
      <c r="J60" s="12"/>
    </row>
    <row r="61" spans="1:10" x14ac:dyDescent="0.2">
      <c r="A61" s="194" t="s">
        <v>78</v>
      </c>
      <c r="B61" s="222" t="s">
        <v>79</v>
      </c>
      <c r="C61" s="223"/>
      <c r="D61" s="224" t="s">
        <v>80</v>
      </c>
      <c r="E61" s="190"/>
      <c r="F61" s="190"/>
      <c r="G61" s="190"/>
      <c r="H61" s="194">
        <f t="shared" si="3"/>
        <v>0</v>
      </c>
      <c r="I61" s="190"/>
      <c r="J61" s="190"/>
    </row>
    <row r="62" spans="1:10" x14ac:dyDescent="0.2">
      <c r="A62" s="208" t="s">
        <v>81</v>
      </c>
      <c r="B62" s="222" t="s">
        <v>82</v>
      </c>
      <c r="C62" s="225"/>
      <c r="D62" s="226" t="s">
        <v>9</v>
      </c>
      <c r="E62" s="191"/>
      <c r="F62" s="191"/>
      <c r="G62" s="191"/>
      <c r="H62" s="194">
        <f t="shared" si="3"/>
        <v>0</v>
      </c>
      <c r="I62" s="191"/>
      <c r="J62" s="191"/>
    </row>
    <row r="63" spans="1:10" s="16" customFormat="1" x14ac:dyDescent="0.2">
      <c r="A63" s="142"/>
      <c r="B63" s="203" t="s">
        <v>83</v>
      </c>
      <c r="C63" s="203"/>
      <c r="D63" s="204" t="s">
        <v>8</v>
      </c>
      <c r="E63" s="204">
        <f>IFERROR(E58*100/E55,0)</f>
        <v>0</v>
      </c>
      <c r="F63" s="204">
        <f>IFERROR(F58*100/F55,0)</f>
        <v>0</v>
      </c>
      <c r="G63" s="204">
        <f>IFERROR(G58*100/G55,0)</f>
        <v>0</v>
      </c>
      <c r="H63" s="204">
        <f>IFERROR(H58*100/H55,0)</f>
        <v>0</v>
      </c>
      <c r="I63" s="204">
        <f>IFERROR(I58*100/I55,0)</f>
        <v>0</v>
      </c>
      <c r="J63" s="203"/>
    </row>
    <row r="64" spans="1:10" s="16" customFormat="1" x14ac:dyDescent="0.2">
      <c r="A64" s="142"/>
      <c r="B64" s="203" t="s">
        <v>84</v>
      </c>
      <c r="C64" s="203"/>
      <c r="D64" s="204" t="s">
        <v>3</v>
      </c>
      <c r="E64" s="204">
        <f>E60*E55</f>
        <v>0</v>
      </c>
      <c r="F64" s="204">
        <f>F60*F55</f>
        <v>0</v>
      </c>
      <c r="G64" s="204">
        <f>G60*G55</f>
        <v>0</v>
      </c>
      <c r="H64" s="205">
        <f>H60*H55</f>
        <v>0</v>
      </c>
      <c r="I64" s="204">
        <f>I60*I55</f>
        <v>0</v>
      </c>
      <c r="J64" s="203"/>
    </row>
    <row r="65" spans="1:10" s="16" customFormat="1" x14ac:dyDescent="0.2">
      <c r="A65" s="142"/>
      <c r="B65" s="203" t="s">
        <v>85</v>
      </c>
      <c r="C65" s="203"/>
      <c r="D65" s="204" t="s">
        <v>80</v>
      </c>
      <c r="E65" s="204">
        <f>IFERROR(E61/E55,0)</f>
        <v>0</v>
      </c>
      <c r="F65" s="204">
        <f>IFERROR(F61/F55,0)</f>
        <v>0</v>
      </c>
      <c r="G65" s="204">
        <f>IFERROR(G61/G55,0)</f>
        <v>0</v>
      </c>
      <c r="H65" s="205">
        <f>IFERROR(H61/H55,0)</f>
        <v>0</v>
      </c>
      <c r="I65" s="204">
        <f>IFERROR(I61/I55,0)</f>
        <v>0</v>
      </c>
      <c r="J65" s="203"/>
    </row>
    <row r="66" spans="1:10" s="16" customFormat="1" x14ac:dyDescent="0.2">
      <c r="A66" s="142"/>
      <c r="B66" s="203" t="s">
        <v>86</v>
      </c>
      <c r="C66" s="203"/>
      <c r="D66" s="204" t="s">
        <v>1</v>
      </c>
      <c r="E66" s="204">
        <f>IFERROR(E61/E62,0)</f>
        <v>0</v>
      </c>
      <c r="F66" s="204">
        <f>IFERROR(F61/F62,0)</f>
        <v>0</v>
      </c>
      <c r="G66" s="204">
        <f>IFERROR(G61/G62,0)</f>
        <v>0</v>
      </c>
      <c r="H66" s="205">
        <f>IFERROR(H61/H62,0)</f>
        <v>0</v>
      </c>
      <c r="I66" s="204">
        <f>IFERROR(I61/I62,0)</f>
        <v>0</v>
      </c>
      <c r="J66" s="203"/>
    </row>
    <row r="67" spans="1:10" x14ac:dyDescent="0.2">
      <c r="A67" s="218"/>
      <c r="B67" s="218"/>
      <c r="C67" s="218"/>
      <c r="D67" s="194"/>
      <c r="E67" s="12"/>
      <c r="F67" s="12"/>
      <c r="G67" s="12"/>
      <c r="H67" s="194"/>
      <c r="I67" s="12"/>
      <c r="J67" s="12"/>
    </row>
    <row r="68" spans="1:10" x14ac:dyDescent="0.2">
      <c r="A68" s="197" t="s">
        <v>87</v>
      </c>
      <c r="B68" s="214" t="s">
        <v>88</v>
      </c>
      <c r="C68" s="214"/>
      <c r="D68" s="214"/>
      <c r="E68" s="4"/>
      <c r="F68" s="4"/>
      <c r="G68" s="4"/>
      <c r="H68" s="197"/>
      <c r="I68" s="4"/>
      <c r="J68" s="4"/>
    </row>
    <row r="69" spans="1:10" x14ac:dyDescent="0.2">
      <c r="A69" s="194" t="s">
        <v>89</v>
      </c>
      <c r="B69" s="219" t="s">
        <v>90</v>
      </c>
      <c r="C69" s="219"/>
      <c r="D69" s="220" t="s">
        <v>59</v>
      </c>
      <c r="E69" s="13"/>
      <c r="F69" s="13"/>
      <c r="G69" s="13"/>
      <c r="H69" s="194">
        <f t="shared" ref="H69:H78" si="4">IFERROR(AVERAGEA(E69:G69),0)</f>
        <v>0</v>
      </c>
      <c r="I69" s="12"/>
      <c r="J69" s="12"/>
    </row>
    <row r="70" spans="1:10" x14ac:dyDescent="0.2">
      <c r="A70" s="194" t="s">
        <v>91</v>
      </c>
      <c r="B70" s="219" t="s">
        <v>92</v>
      </c>
      <c r="C70" s="219"/>
      <c r="D70" s="220" t="s">
        <v>59</v>
      </c>
      <c r="E70" s="13"/>
      <c r="F70" s="13"/>
      <c r="G70" s="13"/>
      <c r="H70" s="194">
        <f t="shared" si="4"/>
        <v>0</v>
      </c>
      <c r="I70" s="12"/>
      <c r="J70" s="12"/>
    </row>
    <row r="71" spans="1:10" ht="13.5" x14ac:dyDescent="0.2">
      <c r="A71" s="194" t="s">
        <v>93</v>
      </c>
      <c r="B71" s="219" t="s">
        <v>94</v>
      </c>
      <c r="C71" s="219"/>
      <c r="D71" s="220" t="s">
        <v>42</v>
      </c>
      <c r="E71" s="13"/>
      <c r="F71" s="13"/>
      <c r="G71" s="13"/>
      <c r="H71" s="194">
        <f t="shared" si="4"/>
        <v>0</v>
      </c>
      <c r="I71" s="12"/>
      <c r="J71" s="12"/>
    </row>
    <row r="72" spans="1:10" x14ac:dyDescent="0.2">
      <c r="A72" s="194" t="s">
        <v>95</v>
      </c>
      <c r="B72" s="219" t="s">
        <v>96</v>
      </c>
      <c r="C72" s="219"/>
      <c r="D72" s="220" t="s">
        <v>59</v>
      </c>
      <c r="E72" s="13"/>
      <c r="F72" s="13"/>
      <c r="G72" s="13"/>
      <c r="H72" s="194">
        <f t="shared" si="4"/>
        <v>0</v>
      </c>
      <c r="I72" s="12"/>
      <c r="J72" s="12"/>
    </row>
    <row r="73" spans="1:10" x14ac:dyDescent="0.2">
      <c r="A73" s="194" t="s">
        <v>97</v>
      </c>
      <c r="B73" s="219" t="s">
        <v>98</v>
      </c>
      <c r="C73" s="219"/>
      <c r="D73" s="220" t="s">
        <v>99</v>
      </c>
      <c r="E73" s="13"/>
      <c r="F73" s="13"/>
      <c r="G73" s="13"/>
      <c r="H73" s="194">
        <f t="shared" si="4"/>
        <v>0</v>
      </c>
      <c r="I73" s="12"/>
      <c r="J73" s="12"/>
    </row>
    <row r="74" spans="1:10" x14ac:dyDescent="0.2">
      <c r="A74" s="194" t="s">
        <v>100</v>
      </c>
      <c r="B74" s="219" t="s">
        <v>101</v>
      </c>
      <c r="C74" s="219"/>
      <c r="D74" s="220" t="s">
        <v>102</v>
      </c>
      <c r="E74" s="13"/>
      <c r="F74" s="13"/>
      <c r="G74" s="13"/>
      <c r="H74" s="194">
        <f t="shared" si="4"/>
        <v>0</v>
      </c>
      <c r="I74" s="12"/>
      <c r="J74" s="12"/>
    </row>
    <row r="75" spans="1:10" x14ac:dyDescent="0.2">
      <c r="A75" s="194" t="s">
        <v>103</v>
      </c>
      <c r="B75" s="219" t="s">
        <v>104</v>
      </c>
      <c r="C75" s="219"/>
      <c r="D75" s="220" t="s">
        <v>105</v>
      </c>
      <c r="E75" s="13"/>
      <c r="F75" s="13"/>
      <c r="G75" s="13"/>
      <c r="H75" s="194">
        <f t="shared" si="4"/>
        <v>0</v>
      </c>
      <c r="I75" s="12"/>
      <c r="J75" s="12"/>
    </row>
    <row r="76" spans="1:10" x14ac:dyDescent="0.2">
      <c r="A76" s="194" t="s">
        <v>106</v>
      </c>
      <c r="B76" s="219" t="s">
        <v>107</v>
      </c>
      <c r="C76" s="219"/>
      <c r="D76" s="220" t="s">
        <v>108</v>
      </c>
      <c r="E76" s="125"/>
      <c r="F76" s="125"/>
      <c r="G76" s="125"/>
      <c r="H76" s="194">
        <f t="shared" si="4"/>
        <v>0</v>
      </c>
      <c r="I76" s="12"/>
      <c r="J76" s="12"/>
    </row>
    <row r="77" spans="1:10" x14ac:dyDescent="0.2">
      <c r="A77" s="194" t="s">
        <v>109</v>
      </c>
      <c r="B77" s="218" t="s">
        <v>110</v>
      </c>
      <c r="C77" s="219"/>
      <c r="D77" s="220" t="s">
        <v>3</v>
      </c>
      <c r="E77" s="13"/>
      <c r="F77" s="13"/>
      <c r="G77" s="13"/>
      <c r="H77" s="194">
        <f t="shared" si="4"/>
        <v>0</v>
      </c>
      <c r="I77" s="12"/>
      <c r="J77" s="12"/>
    </row>
    <row r="78" spans="1:10" ht="24" x14ac:dyDescent="0.2">
      <c r="A78" s="208" t="s">
        <v>111</v>
      </c>
      <c r="B78" s="222" t="s">
        <v>112</v>
      </c>
      <c r="C78" s="222" t="s">
        <v>113</v>
      </c>
      <c r="D78" s="208" t="s">
        <v>80</v>
      </c>
      <c r="E78" s="20"/>
      <c r="F78" s="20"/>
      <c r="G78" s="20"/>
      <c r="H78" s="194">
        <f t="shared" si="4"/>
        <v>0</v>
      </c>
      <c r="I78" s="20"/>
      <c r="J78" s="20" t="s">
        <v>114</v>
      </c>
    </row>
    <row r="79" spans="1:10" s="16" customFormat="1" ht="17.25" customHeight="1" x14ac:dyDescent="0.2">
      <c r="A79" s="204"/>
      <c r="B79" s="204" t="s">
        <v>115</v>
      </c>
      <c r="C79" s="204"/>
      <c r="D79" s="204" t="s">
        <v>1</v>
      </c>
      <c r="E79" s="204">
        <f>IFERROR(E78/E71,0)</f>
        <v>0</v>
      </c>
      <c r="F79" s="204">
        <f>IFERROR(F78/F71,0)</f>
        <v>0</v>
      </c>
      <c r="G79" s="204">
        <f>IFERROR(G78/G71,0)</f>
        <v>0</v>
      </c>
      <c r="H79" s="204">
        <f>IFERROR(H78/H71,0)</f>
        <v>0</v>
      </c>
      <c r="I79" s="204">
        <f>IFERROR(I78/I71,0)</f>
        <v>0</v>
      </c>
      <c r="J79" s="203"/>
    </row>
    <row r="80" spans="1:10" s="16" customFormat="1" ht="21" customHeight="1" x14ac:dyDescent="0.2">
      <c r="A80" s="204"/>
      <c r="B80" s="204" t="s">
        <v>116</v>
      </c>
      <c r="C80" s="204"/>
      <c r="D80" s="204" t="s">
        <v>117</v>
      </c>
      <c r="E80" s="204">
        <f>E73*E74+E75*E76</f>
        <v>0</v>
      </c>
      <c r="F80" s="204">
        <f>F73*F74+F75*F76</f>
        <v>0</v>
      </c>
      <c r="G80" s="204">
        <f>G73*G74+G75*G76</f>
        <v>0</v>
      </c>
      <c r="H80" s="204">
        <f>H73*H74+H75*H76</f>
        <v>0</v>
      </c>
      <c r="I80" s="204">
        <f>I73*I74+I75*I76</f>
        <v>0</v>
      </c>
      <c r="J80" s="203"/>
    </row>
    <row r="81" spans="1:10" s="14" customFormat="1" x14ac:dyDescent="0.2">
      <c r="A81" s="142"/>
      <c r="B81" s="142"/>
      <c r="C81" s="142"/>
      <c r="D81" s="143"/>
      <c r="E81" s="145"/>
      <c r="F81" s="145"/>
      <c r="G81" s="145"/>
      <c r="H81" s="194"/>
      <c r="I81" s="145"/>
      <c r="J81" s="144"/>
    </row>
    <row r="82" spans="1:10" x14ac:dyDescent="0.2">
      <c r="A82" s="208" t="s">
        <v>118</v>
      </c>
      <c r="B82" s="227" t="s">
        <v>119</v>
      </c>
      <c r="C82" s="227"/>
      <c r="D82" s="227"/>
      <c r="E82" s="146"/>
      <c r="F82" s="146"/>
      <c r="G82" s="146"/>
      <c r="H82" s="194"/>
      <c r="I82" s="146"/>
      <c r="J82" s="146"/>
    </row>
    <row r="83" spans="1:10" x14ac:dyDescent="0.2">
      <c r="A83" s="208" t="s">
        <v>120</v>
      </c>
      <c r="B83" s="222" t="s">
        <v>121</v>
      </c>
      <c r="C83" s="225"/>
      <c r="D83" s="208" t="s">
        <v>59</v>
      </c>
      <c r="E83" s="20"/>
      <c r="F83" s="20"/>
      <c r="G83" s="20"/>
      <c r="H83" s="194">
        <f t="shared" ref="H83:H90" si="5">IFERROR(AVERAGEA(E83:G83),0)</f>
        <v>0</v>
      </c>
      <c r="I83" s="20"/>
      <c r="J83" s="20"/>
    </row>
    <row r="84" spans="1:10" x14ac:dyDescent="0.2">
      <c r="A84" s="208" t="s">
        <v>122</v>
      </c>
      <c r="B84" s="222" t="s">
        <v>123</v>
      </c>
      <c r="C84" s="222"/>
      <c r="D84" s="208" t="s">
        <v>59</v>
      </c>
      <c r="E84" s="20"/>
      <c r="F84" s="20"/>
      <c r="G84" s="20"/>
      <c r="H84" s="194">
        <f t="shared" si="5"/>
        <v>0</v>
      </c>
      <c r="I84" s="20"/>
      <c r="J84" s="20"/>
    </row>
    <row r="85" spans="1:10" ht="13.5" x14ac:dyDescent="0.2">
      <c r="A85" s="208" t="s">
        <v>124</v>
      </c>
      <c r="B85" s="222" t="s">
        <v>125</v>
      </c>
      <c r="C85" s="222" t="s">
        <v>126</v>
      </c>
      <c r="D85" s="208" t="s">
        <v>42</v>
      </c>
      <c r="E85" s="20"/>
      <c r="F85" s="20"/>
      <c r="G85" s="20"/>
      <c r="H85" s="194">
        <f t="shared" si="5"/>
        <v>0</v>
      </c>
      <c r="I85" s="20"/>
      <c r="J85" s="20"/>
    </row>
    <row r="86" spans="1:10" x14ac:dyDescent="0.2">
      <c r="A86" s="208" t="s">
        <v>127</v>
      </c>
      <c r="B86" s="222" t="s">
        <v>128</v>
      </c>
      <c r="C86" s="222"/>
      <c r="D86" s="208" t="s">
        <v>59</v>
      </c>
      <c r="E86" s="20"/>
      <c r="F86" s="20"/>
      <c r="G86" s="20"/>
      <c r="H86" s="194">
        <f t="shared" si="5"/>
        <v>0</v>
      </c>
      <c r="I86" s="20"/>
      <c r="J86" s="20"/>
    </row>
    <row r="87" spans="1:10" x14ac:dyDescent="0.2">
      <c r="A87" s="208" t="s">
        <v>129</v>
      </c>
      <c r="B87" s="222" t="s">
        <v>130</v>
      </c>
      <c r="C87" s="222"/>
      <c r="D87" s="208" t="s">
        <v>3</v>
      </c>
      <c r="E87" s="20"/>
      <c r="F87" s="20"/>
      <c r="G87" s="20"/>
      <c r="H87" s="194">
        <f t="shared" si="5"/>
        <v>0</v>
      </c>
      <c r="I87" s="20"/>
      <c r="J87" s="20"/>
    </row>
    <row r="88" spans="1:10" ht="24" x14ac:dyDescent="0.2">
      <c r="A88" s="208" t="s">
        <v>131</v>
      </c>
      <c r="B88" s="222" t="s">
        <v>132</v>
      </c>
      <c r="C88" s="222"/>
      <c r="D88" s="208" t="s">
        <v>80</v>
      </c>
      <c r="E88" s="20"/>
      <c r="F88" s="20"/>
      <c r="G88" s="20"/>
      <c r="H88" s="194">
        <f t="shared" si="5"/>
        <v>0</v>
      </c>
      <c r="I88" s="20"/>
      <c r="J88" s="20" t="s">
        <v>114</v>
      </c>
    </row>
    <row r="89" spans="1:10" ht="24" x14ac:dyDescent="0.2">
      <c r="A89" s="208" t="s">
        <v>133</v>
      </c>
      <c r="B89" s="222" t="s">
        <v>134</v>
      </c>
      <c r="C89" s="222" t="s">
        <v>135</v>
      </c>
      <c r="D89" s="208" t="s">
        <v>80</v>
      </c>
      <c r="E89" s="20"/>
      <c r="F89" s="20"/>
      <c r="G89" s="20"/>
      <c r="H89" s="194">
        <f t="shared" si="5"/>
        <v>0</v>
      </c>
      <c r="I89" s="20"/>
      <c r="J89" s="20" t="s">
        <v>114</v>
      </c>
    </row>
    <row r="90" spans="1:10" ht="24" x14ac:dyDescent="0.2">
      <c r="A90" s="208" t="s">
        <v>136</v>
      </c>
      <c r="B90" s="222" t="s">
        <v>137</v>
      </c>
      <c r="C90" s="222"/>
      <c r="D90" s="208" t="s">
        <v>80</v>
      </c>
      <c r="E90" s="20"/>
      <c r="F90" s="20"/>
      <c r="G90" s="20"/>
      <c r="H90" s="194">
        <f t="shared" si="5"/>
        <v>0</v>
      </c>
      <c r="I90" s="20"/>
      <c r="J90" s="20" t="s">
        <v>114</v>
      </c>
    </row>
    <row r="91" spans="1:10" s="16" customFormat="1" x14ac:dyDescent="0.2">
      <c r="A91" s="204"/>
      <c r="B91" s="204" t="s">
        <v>138</v>
      </c>
      <c r="C91" s="204"/>
      <c r="D91" s="204" t="s">
        <v>1</v>
      </c>
      <c r="E91" s="204">
        <f>IFERROR(E88/E85,0)</f>
        <v>0</v>
      </c>
      <c r="F91" s="204">
        <f>IFERROR(F88/F85,0)</f>
        <v>0</v>
      </c>
      <c r="G91" s="204">
        <f>IFERROR(G88/G85,0)</f>
        <v>0</v>
      </c>
      <c r="H91" s="204">
        <f>IFERROR(H88/H85,0)</f>
        <v>0</v>
      </c>
      <c r="I91" s="204">
        <f>IFERROR(I88/I85,0)</f>
        <v>0</v>
      </c>
      <c r="J91" s="203"/>
    </row>
    <row r="92" spans="1:10" s="16" customFormat="1" x14ac:dyDescent="0.2">
      <c r="A92" s="204"/>
      <c r="B92" s="204" t="s">
        <v>139</v>
      </c>
      <c r="C92" s="204"/>
      <c r="D92" s="204" t="s">
        <v>1</v>
      </c>
      <c r="E92" s="204">
        <f>IFERROR(E90/E85,0)</f>
        <v>0</v>
      </c>
      <c r="F92" s="204">
        <f>IFERROR(F90/F85,0)</f>
        <v>0</v>
      </c>
      <c r="G92" s="204">
        <f>IFERROR(G90/G85,0)</f>
        <v>0</v>
      </c>
      <c r="H92" s="204">
        <f>IFERROR(H90/H85,0)</f>
        <v>0</v>
      </c>
      <c r="I92" s="204">
        <f>IFERROR(I90/I85,0)</f>
        <v>0</v>
      </c>
      <c r="J92" s="203"/>
    </row>
    <row r="93" spans="1:10" x14ac:dyDescent="0.2">
      <c r="A93" s="222"/>
      <c r="B93" s="222"/>
      <c r="C93" s="222"/>
      <c r="D93" s="222"/>
      <c r="E93" s="20"/>
      <c r="F93" s="20"/>
      <c r="G93" s="20"/>
      <c r="H93" s="194"/>
      <c r="I93" s="20"/>
      <c r="J93" s="20"/>
    </row>
    <row r="94" spans="1:10" x14ac:dyDescent="0.2">
      <c r="A94" s="197" t="s">
        <v>140</v>
      </c>
      <c r="B94" s="214" t="s">
        <v>141</v>
      </c>
      <c r="C94" s="214"/>
      <c r="D94" s="214"/>
      <c r="E94" s="4"/>
      <c r="F94" s="4"/>
      <c r="G94" s="4"/>
      <c r="H94" s="197"/>
      <c r="I94" s="4"/>
      <c r="J94" s="4"/>
    </row>
    <row r="95" spans="1:10" ht="24" x14ac:dyDescent="0.2">
      <c r="A95" s="194" t="s">
        <v>142</v>
      </c>
      <c r="B95" s="219" t="s">
        <v>143</v>
      </c>
      <c r="C95" s="219" t="s">
        <v>144</v>
      </c>
      <c r="D95" s="220" t="s">
        <v>59</v>
      </c>
      <c r="E95" s="13"/>
      <c r="F95" s="13"/>
      <c r="G95" s="13"/>
      <c r="H95" s="194">
        <f>IFERROR(AVERAGEA(E95:G95),0)</f>
        <v>0</v>
      </c>
      <c r="I95" s="12"/>
      <c r="J95" s="12"/>
    </row>
    <row r="96" spans="1:10" ht="13.5" x14ac:dyDescent="0.2">
      <c r="A96" s="208" t="s">
        <v>145</v>
      </c>
      <c r="B96" s="222" t="s">
        <v>146</v>
      </c>
      <c r="C96" s="222"/>
      <c r="D96" s="208" t="s">
        <v>42</v>
      </c>
      <c r="E96" s="20"/>
      <c r="F96" s="20"/>
      <c r="G96" s="20"/>
      <c r="H96" s="194">
        <f>IFERROR(AVERAGEA(E96:G96),0)</f>
        <v>0</v>
      </c>
      <c r="I96" s="20"/>
      <c r="J96" s="20"/>
    </row>
    <row r="97" spans="1:10" x14ac:dyDescent="0.2">
      <c r="A97" s="208" t="s">
        <v>147</v>
      </c>
      <c r="B97" s="222" t="s">
        <v>148</v>
      </c>
      <c r="C97" s="222"/>
      <c r="D97" s="208" t="s">
        <v>59</v>
      </c>
      <c r="E97" s="20"/>
      <c r="F97" s="20"/>
      <c r="G97" s="20"/>
      <c r="H97" s="194">
        <f>IFERROR(AVERAGEA(E97:G97),0)</f>
        <v>0</v>
      </c>
      <c r="I97" s="20"/>
      <c r="J97" s="20"/>
    </row>
    <row r="98" spans="1:10" x14ac:dyDescent="0.2">
      <c r="A98" s="208" t="s">
        <v>149</v>
      </c>
      <c r="B98" s="222" t="s">
        <v>150</v>
      </c>
      <c r="C98" s="222"/>
      <c r="D98" s="208" t="s">
        <v>59</v>
      </c>
      <c r="E98" s="20"/>
      <c r="F98" s="20"/>
      <c r="G98" s="20"/>
      <c r="H98" s="194">
        <f>IFERROR(AVERAGEA(E98:G98),0)</f>
        <v>0</v>
      </c>
      <c r="I98" s="20"/>
      <c r="J98" s="20"/>
    </row>
    <row r="99" spans="1:10" x14ac:dyDescent="0.2">
      <c r="A99" s="208" t="s">
        <v>151</v>
      </c>
      <c r="B99" s="222" t="s">
        <v>152</v>
      </c>
      <c r="C99" s="222"/>
      <c r="D99" s="208" t="s">
        <v>153</v>
      </c>
      <c r="E99" s="20"/>
      <c r="F99" s="20"/>
      <c r="G99" s="20"/>
      <c r="H99" s="194">
        <f>IFERROR(AVERAGEA(E99:G99),0)</f>
        <v>0</v>
      </c>
      <c r="I99" s="20"/>
      <c r="J99" s="20"/>
    </row>
    <row r="100" spans="1:10" s="16" customFormat="1" x14ac:dyDescent="0.2">
      <c r="A100" s="142"/>
      <c r="B100" s="142" t="s">
        <v>154</v>
      </c>
      <c r="C100" s="142"/>
      <c r="D100" s="143" t="s">
        <v>1</v>
      </c>
      <c r="E100" s="143">
        <f>IFERROR(E99/E96,0)</f>
        <v>0</v>
      </c>
      <c r="F100" s="143">
        <f>IFERROR(F99/F96,0)</f>
        <v>0</v>
      </c>
      <c r="G100" s="143">
        <f>IFERROR(G99/G96,0)</f>
        <v>0</v>
      </c>
      <c r="H100" s="194">
        <f>IFERROR(H99/H96,0)</f>
        <v>0</v>
      </c>
      <c r="I100" s="143">
        <f>IFERROR(I99/I96,0)</f>
        <v>0</v>
      </c>
      <c r="J100" s="142"/>
    </row>
    <row r="101" spans="1:10" s="14" customFormat="1" x14ac:dyDescent="0.2">
      <c r="A101" s="222"/>
      <c r="B101" s="222"/>
      <c r="C101" s="222"/>
      <c r="D101" s="208"/>
      <c r="E101" s="20"/>
      <c r="F101" s="20"/>
      <c r="G101" s="20"/>
      <c r="H101" s="194"/>
      <c r="I101" s="20"/>
      <c r="J101" s="20"/>
    </row>
    <row r="102" spans="1:10" x14ac:dyDescent="0.2">
      <c r="A102" s="208" t="s">
        <v>155</v>
      </c>
      <c r="B102" s="227" t="s">
        <v>156</v>
      </c>
      <c r="C102" s="227"/>
      <c r="D102" s="227"/>
      <c r="E102" s="146"/>
      <c r="F102" s="146"/>
      <c r="G102" s="146"/>
      <c r="H102" s="194"/>
      <c r="I102" s="146"/>
      <c r="J102" s="146"/>
    </row>
    <row r="103" spans="1:10" ht="24" x14ac:dyDescent="0.2">
      <c r="A103" s="208" t="s">
        <v>157</v>
      </c>
      <c r="B103" s="222" t="s">
        <v>158</v>
      </c>
      <c r="C103" s="222" t="s">
        <v>159</v>
      </c>
      <c r="D103" s="208" t="s">
        <v>42</v>
      </c>
      <c r="E103" s="20"/>
      <c r="F103" s="20"/>
      <c r="G103" s="20"/>
      <c r="H103" s="194">
        <f>IFERROR(AVERAGEA(E103:G103),0)</f>
        <v>0</v>
      </c>
      <c r="I103" s="20"/>
      <c r="J103" s="20"/>
    </row>
    <row r="104" spans="1:10" ht="24" x14ac:dyDescent="0.2">
      <c r="A104" s="208" t="s">
        <v>160</v>
      </c>
      <c r="B104" s="222" t="s">
        <v>161</v>
      </c>
      <c r="C104" s="222" t="s">
        <v>162</v>
      </c>
      <c r="D104" s="208" t="s">
        <v>42</v>
      </c>
      <c r="E104" s="20"/>
      <c r="F104" s="20"/>
      <c r="G104" s="20"/>
      <c r="H104" s="194">
        <f>IFERROR(AVERAGEA(E104:G104),0)</f>
        <v>0</v>
      </c>
      <c r="I104" s="20"/>
      <c r="J104" s="20"/>
    </row>
    <row r="105" spans="1:10" ht="24" x14ac:dyDescent="0.2">
      <c r="A105" s="208" t="s">
        <v>163</v>
      </c>
      <c r="B105" s="222" t="s">
        <v>132</v>
      </c>
      <c r="C105" s="222" t="s">
        <v>164</v>
      </c>
      <c r="D105" s="208" t="s">
        <v>153</v>
      </c>
      <c r="E105" s="20"/>
      <c r="F105" s="20"/>
      <c r="G105" s="20"/>
      <c r="H105" s="194">
        <f>IFERROR(AVERAGEA(E105:G105),0)</f>
        <v>0</v>
      </c>
      <c r="I105" s="20"/>
      <c r="J105" s="20" t="s">
        <v>114</v>
      </c>
    </row>
    <row r="106" spans="1:10" ht="24" x14ac:dyDescent="0.2">
      <c r="A106" s="208" t="s">
        <v>165</v>
      </c>
      <c r="B106" s="222" t="s">
        <v>134</v>
      </c>
      <c r="C106" s="222"/>
      <c r="D106" s="208" t="s">
        <v>153</v>
      </c>
      <c r="E106" s="20"/>
      <c r="F106" s="20"/>
      <c r="G106" s="20"/>
      <c r="H106" s="194">
        <f>IFERROR(AVERAGEA(E106:G106),0)</f>
        <v>0</v>
      </c>
      <c r="I106" s="20"/>
      <c r="J106" s="20" t="s">
        <v>114</v>
      </c>
    </row>
    <row r="107" spans="1:10" x14ac:dyDescent="0.2">
      <c r="A107" s="208" t="s">
        <v>166</v>
      </c>
      <c r="B107" s="222" t="s">
        <v>167</v>
      </c>
      <c r="C107" s="222"/>
      <c r="D107" s="208" t="s">
        <v>153</v>
      </c>
      <c r="E107" s="20"/>
      <c r="F107" s="20"/>
      <c r="G107" s="20"/>
      <c r="H107" s="194">
        <f>IFERROR(AVERAGEA(E107:G107),0)</f>
        <v>0</v>
      </c>
      <c r="I107" s="20"/>
      <c r="J107" s="20"/>
    </row>
    <row r="108" spans="1:10" s="16" customFormat="1" x14ac:dyDescent="0.2">
      <c r="A108" s="142"/>
      <c r="B108" s="142" t="s">
        <v>168</v>
      </c>
      <c r="C108" s="142"/>
      <c r="D108" s="143" t="s">
        <v>1</v>
      </c>
      <c r="E108" s="143">
        <f>IFERROR(E107/(E104+E103),0)</f>
        <v>0</v>
      </c>
      <c r="F108" s="143">
        <f>IFERROR(F107/(F104+F103),0)</f>
        <v>0</v>
      </c>
      <c r="G108" s="143">
        <f>IFERROR(G107/(G104+G103),0)</f>
        <v>0</v>
      </c>
      <c r="H108" s="208">
        <f>IFERROR(H107/(H104+H103),0)</f>
        <v>0</v>
      </c>
      <c r="I108" s="143">
        <f>IFERROR(I107/(I104+I103),0)</f>
        <v>0</v>
      </c>
      <c r="J108" s="142"/>
    </row>
    <row r="109" spans="1:10" s="14" customFormat="1" x14ac:dyDescent="0.2">
      <c r="A109" s="222"/>
      <c r="B109" s="222"/>
      <c r="C109" s="222"/>
      <c r="D109" s="208"/>
      <c r="E109" s="20"/>
      <c r="F109" s="20"/>
      <c r="G109" s="20"/>
      <c r="H109" s="194"/>
      <c r="I109" s="20"/>
      <c r="J109" s="20"/>
    </row>
    <row r="110" spans="1:10" s="9" customFormat="1" ht="15" x14ac:dyDescent="0.25">
      <c r="A110" s="228" t="s">
        <v>169</v>
      </c>
      <c r="B110" s="229" t="s">
        <v>170</v>
      </c>
      <c r="C110" s="230"/>
      <c r="D110" s="231"/>
      <c r="E110" s="147"/>
      <c r="F110" s="147"/>
      <c r="G110" s="147"/>
      <c r="H110" s="198"/>
      <c r="I110" s="147"/>
      <c r="J110" s="192"/>
    </row>
    <row r="111" spans="1:10" s="14" customFormat="1" x14ac:dyDescent="0.2">
      <c r="A111" s="222"/>
      <c r="B111" s="222"/>
      <c r="C111" s="222"/>
      <c r="D111" s="222"/>
      <c r="E111" s="20"/>
      <c r="F111" s="20"/>
      <c r="G111" s="20"/>
      <c r="H111" s="194"/>
      <c r="I111" s="20"/>
      <c r="J111" s="20"/>
    </row>
    <row r="112" spans="1:10" x14ac:dyDescent="0.2">
      <c r="A112" s="208" t="s">
        <v>171</v>
      </c>
      <c r="B112" s="227" t="s">
        <v>172</v>
      </c>
      <c r="C112" s="227"/>
      <c r="D112" s="227"/>
      <c r="E112" s="146"/>
      <c r="F112" s="146"/>
      <c r="G112" s="146"/>
      <c r="H112" s="194"/>
      <c r="I112" s="146"/>
      <c r="J112" s="146"/>
    </row>
    <row r="113" spans="1:10" x14ac:dyDescent="0.2">
      <c r="A113" s="208" t="s">
        <v>173</v>
      </c>
      <c r="B113" s="222" t="s">
        <v>174</v>
      </c>
      <c r="C113" s="222"/>
      <c r="D113" s="208" t="s">
        <v>175</v>
      </c>
      <c r="E113" s="20"/>
      <c r="F113" s="20"/>
      <c r="G113" s="20"/>
      <c r="H113" s="194">
        <f>IFERROR(AVERAGEA(E113:G113),0)</f>
        <v>0</v>
      </c>
      <c r="I113" s="20"/>
      <c r="J113" s="20"/>
    </row>
    <row r="114" spans="1:10" x14ac:dyDescent="0.2">
      <c r="A114" s="208" t="s">
        <v>176</v>
      </c>
      <c r="B114" s="222" t="s">
        <v>177</v>
      </c>
      <c r="C114" s="222"/>
      <c r="D114" s="208" t="s">
        <v>10</v>
      </c>
      <c r="E114" s="20"/>
      <c r="F114" s="20"/>
      <c r="G114" s="20"/>
      <c r="H114" s="194">
        <f>IFERROR(AVERAGEA(E114:G114),0)</f>
        <v>0</v>
      </c>
      <c r="I114" s="20"/>
      <c r="J114" s="20"/>
    </row>
    <row r="115" spans="1:10" x14ac:dyDescent="0.2">
      <c r="A115" s="194" t="s">
        <v>178</v>
      </c>
      <c r="B115" s="218" t="s">
        <v>179</v>
      </c>
      <c r="C115" s="218"/>
      <c r="D115" s="194" t="s">
        <v>10</v>
      </c>
      <c r="E115" s="12"/>
      <c r="F115" s="12"/>
      <c r="G115" s="12"/>
      <c r="H115" s="194">
        <f>IFERROR(AVERAGEA(E115:G115),0)</f>
        <v>0</v>
      </c>
      <c r="I115" s="12"/>
      <c r="J115" s="12"/>
    </row>
    <row r="116" spans="1:10" x14ac:dyDescent="0.2">
      <c r="A116" s="194" t="s">
        <v>180</v>
      </c>
      <c r="B116" s="218" t="s">
        <v>181</v>
      </c>
      <c r="C116" s="218"/>
      <c r="D116" s="194" t="s">
        <v>80</v>
      </c>
      <c r="E116" s="12"/>
      <c r="F116" s="12"/>
      <c r="G116" s="12"/>
      <c r="H116" s="194">
        <f>IFERROR(AVERAGEA(E116:G116),0)</f>
        <v>0</v>
      </c>
      <c r="I116" s="12"/>
      <c r="J116" s="12"/>
    </row>
    <row r="117" spans="1:10" x14ac:dyDescent="0.2">
      <c r="A117" s="218"/>
      <c r="B117" s="218"/>
      <c r="C117" s="218"/>
      <c r="D117" s="194"/>
      <c r="E117" s="12"/>
      <c r="F117" s="12"/>
      <c r="G117" s="12"/>
      <c r="H117" s="194"/>
      <c r="I117" s="12"/>
      <c r="J117" s="12"/>
    </row>
    <row r="118" spans="1:10" x14ac:dyDescent="0.2">
      <c r="A118" s="197" t="s">
        <v>182</v>
      </c>
      <c r="B118" s="214" t="s">
        <v>183</v>
      </c>
      <c r="C118" s="214"/>
      <c r="D118" s="214"/>
      <c r="E118" s="4"/>
      <c r="F118" s="4"/>
      <c r="G118" s="4"/>
      <c r="H118" s="197"/>
      <c r="I118" s="4"/>
      <c r="J118" s="4"/>
    </row>
    <row r="119" spans="1:10" x14ac:dyDescent="0.2">
      <c r="A119" s="194" t="s">
        <v>184</v>
      </c>
      <c r="B119" s="218" t="s">
        <v>2</v>
      </c>
      <c r="C119" s="218"/>
      <c r="D119" s="194" t="s">
        <v>175</v>
      </c>
      <c r="E119" s="12"/>
      <c r="F119" s="12"/>
      <c r="G119" s="12"/>
      <c r="H119" s="194">
        <f>IFERROR(AVERAGEA(E119:G119),0)</f>
        <v>0</v>
      </c>
      <c r="I119" s="12"/>
      <c r="J119" s="12"/>
    </row>
    <row r="120" spans="1:10" x14ac:dyDescent="0.2">
      <c r="A120" s="194" t="s">
        <v>185</v>
      </c>
      <c r="B120" s="218" t="s">
        <v>186</v>
      </c>
      <c r="C120" s="218"/>
      <c r="D120" s="194" t="s">
        <v>80</v>
      </c>
      <c r="E120" s="12"/>
      <c r="F120" s="12"/>
      <c r="G120" s="12"/>
      <c r="H120" s="194">
        <f>IFERROR(AVERAGEA(E120:G120),0)</f>
        <v>0</v>
      </c>
      <c r="I120" s="12"/>
      <c r="J120" s="12"/>
    </row>
    <row r="121" spans="1:10" x14ac:dyDescent="0.2">
      <c r="A121" s="194" t="s">
        <v>187</v>
      </c>
      <c r="B121" s="218" t="s">
        <v>188</v>
      </c>
      <c r="C121" s="218"/>
      <c r="D121" s="194" t="s">
        <v>189</v>
      </c>
      <c r="E121" s="12"/>
      <c r="F121" s="12"/>
      <c r="G121" s="12"/>
      <c r="H121" s="194">
        <f>IFERROR(AVERAGEA(E121:G121),0)</f>
        <v>0</v>
      </c>
      <c r="I121" s="12"/>
      <c r="J121" s="12"/>
    </row>
    <row r="122" spans="1:10" x14ac:dyDescent="0.2">
      <c r="A122" s="194" t="s">
        <v>190</v>
      </c>
      <c r="B122" s="218" t="s">
        <v>191</v>
      </c>
      <c r="C122" s="218"/>
      <c r="D122" s="194" t="s">
        <v>59</v>
      </c>
      <c r="E122" s="12"/>
      <c r="F122" s="12"/>
      <c r="G122" s="12"/>
      <c r="H122" s="194">
        <f>IFERROR(AVERAGEA(E122:G122),0)</f>
        <v>0</v>
      </c>
      <c r="I122" s="12"/>
      <c r="J122" s="12"/>
    </row>
    <row r="123" spans="1:10" x14ac:dyDescent="0.2">
      <c r="A123" s="218"/>
      <c r="B123" s="218"/>
      <c r="C123" s="218"/>
      <c r="D123" s="194"/>
      <c r="E123" s="12"/>
      <c r="F123" s="12"/>
      <c r="G123" s="12"/>
      <c r="H123" s="194"/>
      <c r="I123" s="12"/>
      <c r="J123" s="12"/>
    </row>
    <row r="124" spans="1:10" x14ac:dyDescent="0.2">
      <c r="A124" s="197" t="s">
        <v>192</v>
      </c>
      <c r="B124" s="214" t="s">
        <v>193</v>
      </c>
      <c r="C124" s="214"/>
      <c r="D124" s="214"/>
      <c r="E124" s="4"/>
      <c r="F124" s="4"/>
      <c r="G124" s="4"/>
      <c r="H124" s="197"/>
      <c r="I124" s="4"/>
      <c r="J124" s="4"/>
    </row>
    <row r="125" spans="1:10" x14ac:dyDescent="0.2">
      <c r="A125" s="194" t="s">
        <v>194</v>
      </c>
      <c r="B125" s="218" t="s">
        <v>195</v>
      </c>
      <c r="C125" s="218" t="s">
        <v>196</v>
      </c>
      <c r="D125" s="194" t="s">
        <v>197</v>
      </c>
      <c r="E125" s="12"/>
      <c r="F125" s="12"/>
      <c r="G125" s="12"/>
      <c r="H125" s="194">
        <f>IFERROR(AVERAGEA(E125:G125),0)</f>
        <v>0</v>
      </c>
      <c r="I125" s="12"/>
      <c r="J125" s="12"/>
    </row>
    <row r="126" spans="1:10" x14ac:dyDescent="0.2">
      <c r="A126" s="194" t="s">
        <v>198</v>
      </c>
      <c r="B126" s="218" t="s">
        <v>199</v>
      </c>
      <c r="C126" s="218"/>
      <c r="D126" s="194" t="s">
        <v>59</v>
      </c>
      <c r="E126" s="12"/>
      <c r="F126" s="12"/>
      <c r="G126" s="12"/>
      <c r="H126" s="194">
        <f>IFERROR(AVERAGEA(E126:G126),0)</f>
        <v>0</v>
      </c>
      <c r="I126" s="12"/>
      <c r="J126" s="12"/>
    </row>
    <row r="127" spans="1:10" x14ac:dyDescent="0.2">
      <c r="A127" s="194" t="s">
        <v>200</v>
      </c>
      <c r="B127" s="218" t="s">
        <v>201</v>
      </c>
      <c r="C127" s="218"/>
      <c r="D127" s="194" t="s">
        <v>3</v>
      </c>
      <c r="E127" s="12"/>
      <c r="F127" s="12"/>
      <c r="G127" s="12"/>
      <c r="H127" s="194">
        <f>IFERROR(AVERAGEA(E127:G127),0)</f>
        <v>0</v>
      </c>
      <c r="I127" s="12"/>
      <c r="J127" s="12"/>
    </row>
    <row r="128" spans="1:10" x14ac:dyDescent="0.2">
      <c r="A128" s="194" t="s">
        <v>202</v>
      </c>
      <c r="B128" s="218" t="s">
        <v>203</v>
      </c>
      <c r="C128" s="218"/>
      <c r="D128" s="194" t="s">
        <v>59</v>
      </c>
      <c r="E128" s="12"/>
      <c r="F128" s="12"/>
      <c r="G128" s="12"/>
      <c r="H128" s="194">
        <f>IFERROR(AVERAGEA(E128:G128),0)</f>
        <v>0</v>
      </c>
      <c r="I128" s="12"/>
      <c r="J128" s="12"/>
    </row>
    <row r="129" spans="1:10" x14ac:dyDescent="0.2">
      <c r="A129" s="194" t="s">
        <v>204</v>
      </c>
      <c r="B129" s="218" t="s">
        <v>181</v>
      </c>
      <c r="C129" s="218"/>
      <c r="D129" s="194" t="s">
        <v>205</v>
      </c>
      <c r="E129" s="12"/>
      <c r="F129" s="12"/>
      <c r="G129" s="12"/>
      <c r="H129" s="194">
        <f>IFERROR(AVERAGEA(E129:G129),0)</f>
        <v>0</v>
      </c>
      <c r="I129" s="12"/>
      <c r="J129" s="12"/>
    </row>
    <row r="130" spans="1:10" x14ac:dyDescent="0.2">
      <c r="A130" s="218"/>
      <c r="B130" s="218"/>
      <c r="C130" s="218"/>
      <c r="D130" s="194"/>
      <c r="E130" s="12"/>
      <c r="F130" s="12"/>
      <c r="G130" s="12"/>
      <c r="H130" s="194"/>
      <c r="I130" s="12"/>
      <c r="J130" s="12"/>
    </row>
    <row r="131" spans="1:10" x14ac:dyDescent="0.2">
      <c r="A131" s="197" t="s">
        <v>206</v>
      </c>
      <c r="B131" s="214" t="s">
        <v>207</v>
      </c>
      <c r="C131" s="214"/>
      <c r="D131" s="214"/>
      <c r="E131" s="4"/>
      <c r="F131" s="4"/>
      <c r="G131" s="4"/>
      <c r="H131" s="194"/>
      <c r="I131" s="4"/>
      <c r="J131" s="4"/>
    </row>
    <row r="132" spans="1:10" x14ac:dyDescent="0.2">
      <c r="A132" s="194" t="s">
        <v>208</v>
      </c>
      <c r="B132" s="218" t="s">
        <v>209</v>
      </c>
      <c r="C132" s="218"/>
      <c r="D132" s="194" t="s">
        <v>59</v>
      </c>
      <c r="E132" s="4"/>
      <c r="F132" s="4"/>
      <c r="G132" s="4"/>
      <c r="H132" s="194">
        <f>IFERROR(AVERAGEA(E132:G132),0)</f>
        <v>0</v>
      </c>
      <c r="I132" s="12"/>
      <c r="J132" s="12"/>
    </row>
    <row r="133" spans="1:10" x14ac:dyDescent="0.2">
      <c r="A133" s="194" t="s">
        <v>210</v>
      </c>
      <c r="B133" s="218" t="s">
        <v>211</v>
      </c>
      <c r="C133" s="218"/>
      <c r="D133" s="194" t="s">
        <v>212</v>
      </c>
      <c r="E133" s="4"/>
      <c r="F133" s="4"/>
      <c r="G133" s="4"/>
      <c r="H133" s="194">
        <f>IFERROR(AVERAGEA(E133:G133),0)</f>
        <v>0</v>
      </c>
      <c r="I133" s="12"/>
      <c r="J133" s="12"/>
    </row>
    <row r="134" spans="1:10" x14ac:dyDescent="0.2">
      <c r="A134" s="194" t="s">
        <v>213</v>
      </c>
      <c r="B134" s="218" t="s">
        <v>214</v>
      </c>
      <c r="C134" s="218"/>
      <c r="D134" s="194" t="s">
        <v>215</v>
      </c>
      <c r="E134" s="4"/>
      <c r="F134" s="4"/>
      <c r="G134" s="4"/>
      <c r="H134" s="194">
        <f>IFERROR(AVERAGEA(E134:G134),0)</f>
        <v>0</v>
      </c>
      <c r="I134" s="12"/>
      <c r="J134" s="12"/>
    </row>
    <row r="135" spans="1:10" ht="24" x14ac:dyDescent="0.2">
      <c r="A135" s="194" t="s">
        <v>216</v>
      </c>
      <c r="B135" s="218" t="s">
        <v>217</v>
      </c>
      <c r="C135" s="218"/>
      <c r="D135" s="194" t="s">
        <v>3</v>
      </c>
      <c r="E135" s="4"/>
      <c r="F135" s="4"/>
      <c r="G135" s="4"/>
      <c r="H135" s="194">
        <f>IFERROR(AVERAGEA(E135:G135),0)</f>
        <v>0</v>
      </c>
      <c r="I135" s="12"/>
      <c r="J135" s="12"/>
    </row>
    <row r="136" spans="1:10" x14ac:dyDescent="0.2">
      <c r="A136" s="194" t="s">
        <v>218</v>
      </c>
      <c r="B136" s="218" t="s">
        <v>181</v>
      </c>
      <c r="C136" s="218"/>
      <c r="D136" s="194" t="s">
        <v>80</v>
      </c>
      <c r="E136" s="4"/>
      <c r="F136" s="4"/>
      <c r="G136" s="4"/>
      <c r="H136" s="194">
        <f>IFERROR(AVERAGEA(E136:G136),0)</f>
        <v>0</v>
      </c>
      <c r="I136" s="12"/>
      <c r="J136" s="12"/>
    </row>
    <row r="137" spans="1:10" ht="11.25" customHeight="1" x14ac:dyDescent="0.2">
      <c r="A137" s="218"/>
      <c r="B137" s="218"/>
      <c r="C137" s="218"/>
      <c r="D137" s="194"/>
      <c r="E137" s="12"/>
      <c r="F137" s="12"/>
      <c r="G137" s="12"/>
      <c r="H137" s="194"/>
      <c r="I137" s="12"/>
      <c r="J137" s="12"/>
    </row>
    <row r="138" spans="1:10" x14ac:dyDescent="0.2">
      <c r="A138" s="197" t="s">
        <v>219</v>
      </c>
      <c r="B138" s="214" t="s">
        <v>220</v>
      </c>
      <c r="C138" s="214"/>
      <c r="D138" s="214"/>
      <c r="E138" s="4"/>
      <c r="F138" s="4"/>
      <c r="G138" s="4"/>
      <c r="H138" s="194"/>
      <c r="I138" s="4"/>
      <c r="J138" s="4"/>
    </row>
    <row r="139" spans="1:10" ht="11.25" customHeight="1" x14ac:dyDescent="0.2">
      <c r="A139" s="194" t="s">
        <v>221</v>
      </c>
      <c r="B139" s="218" t="s">
        <v>222</v>
      </c>
      <c r="C139" s="218"/>
      <c r="D139" s="194" t="s">
        <v>3</v>
      </c>
      <c r="E139" s="12"/>
      <c r="F139" s="12"/>
      <c r="G139" s="12"/>
      <c r="H139" s="194">
        <f>IFERROR(AVERAGEA(E139:G139),0)</f>
        <v>0</v>
      </c>
      <c r="I139" s="12"/>
      <c r="J139" s="12"/>
    </row>
    <row r="140" spans="1:10" ht="11.25" customHeight="1" x14ac:dyDescent="0.2">
      <c r="A140" s="194" t="s">
        <v>223</v>
      </c>
      <c r="B140" s="218" t="s">
        <v>224</v>
      </c>
      <c r="C140" s="218"/>
      <c r="D140" s="194" t="s">
        <v>225</v>
      </c>
      <c r="E140" s="12"/>
      <c r="F140" s="12"/>
      <c r="G140" s="12"/>
      <c r="H140" s="194">
        <f>IFERROR(AVERAGEA(E140:G140),0)</f>
        <v>0</v>
      </c>
      <c r="I140" s="12"/>
      <c r="J140" s="12"/>
    </row>
    <row r="141" spans="1:10" ht="11.25" customHeight="1" x14ac:dyDescent="0.2">
      <c r="A141" s="194" t="s">
        <v>226</v>
      </c>
      <c r="B141" s="218" t="s">
        <v>227</v>
      </c>
      <c r="C141" s="218"/>
      <c r="D141" s="194" t="s">
        <v>228</v>
      </c>
      <c r="E141" s="12"/>
      <c r="F141" s="12"/>
      <c r="G141" s="12"/>
      <c r="H141" s="194">
        <f>IFERROR(AVERAGEA(E141:G141),0)</f>
        <v>0</v>
      </c>
      <c r="I141" s="12"/>
      <c r="J141" s="12"/>
    </row>
    <row r="142" spans="1:10" ht="11.25" customHeight="1" x14ac:dyDescent="0.2">
      <c r="A142" s="194" t="s">
        <v>229</v>
      </c>
      <c r="B142" s="218" t="s">
        <v>230</v>
      </c>
      <c r="C142" s="218"/>
      <c r="D142" s="194" t="s">
        <v>228</v>
      </c>
      <c r="E142" s="12"/>
      <c r="F142" s="12"/>
      <c r="G142" s="12"/>
      <c r="H142" s="194">
        <f>IFERROR(AVERAGEA(E142:G142),0)</f>
        <v>0</v>
      </c>
      <c r="I142" s="12"/>
      <c r="J142" s="12"/>
    </row>
    <row r="143" spans="1:10" ht="11.25" customHeight="1" x14ac:dyDescent="0.2">
      <c r="A143" s="194"/>
      <c r="B143" s="218"/>
      <c r="C143" s="218"/>
      <c r="D143" s="194"/>
      <c r="E143" s="12"/>
      <c r="F143" s="12"/>
      <c r="G143" s="12"/>
      <c r="H143" s="194"/>
      <c r="I143" s="12"/>
      <c r="J143" s="12"/>
    </row>
    <row r="144" spans="1:10" x14ac:dyDescent="0.2">
      <c r="A144" s="197" t="s">
        <v>231</v>
      </c>
      <c r="B144" s="214" t="s">
        <v>232</v>
      </c>
      <c r="C144" s="214"/>
      <c r="D144" s="214"/>
      <c r="E144" s="4"/>
      <c r="F144" s="4"/>
      <c r="G144" s="4"/>
      <c r="H144" s="194"/>
      <c r="I144" s="4"/>
      <c r="J144" s="4"/>
    </row>
    <row r="145" spans="1:10" ht="11.25" customHeight="1" x14ac:dyDescent="0.2">
      <c r="A145" s="194" t="s">
        <v>233</v>
      </c>
      <c r="B145" s="218" t="s">
        <v>234</v>
      </c>
      <c r="C145" s="218"/>
      <c r="D145" s="194" t="s">
        <v>235</v>
      </c>
      <c r="E145" s="12"/>
      <c r="F145" s="12"/>
      <c r="G145" s="12"/>
      <c r="H145" s="194">
        <f>IFERROR(AVERAGEA(E145:G145),0)</f>
        <v>0</v>
      </c>
      <c r="I145" s="12"/>
      <c r="J145" s="12"/>
    </row>
    <row r="146" spans="1:10" ht="11.25" customHeight="1" x14ac:dyDescent="0.2">
      <c r="A146" s="194" t="s">
        <v>236</v>
      </c>
      <c r="B146" s="218" t="s">
        <v>237</v>
      </c>
      <c r="C146" s="218"/>
      <c r="D146" s="194" t="s">
        <v>238</v>
      </c>
      <c r="E146" s="12"/>
      <c r="F146" s="12"/>
      <c r="G146" s="12"/>
      <c r="H146" s="194">
        <f>IFERROR(AVERAGEA(E146:G146),0)</f>
        <v>0</v>
      </c>
      <c r="I146" s="12"/>
      <c r="J146" s="12"/>
    </row>
    <row r="147" spans="1:10" ht="11.25" customHeight="1" x14ac:dyDescent="0.2">
      <c r="A147" s="194" t="s">
        <v>239</v>
      </c>
      <c r="B147" s="218" t="s">
        <v>240</v>
      </c>
      <c r="C147" s="218"/>
      <c r="D147" s="194" t="s">
        <v>3</v>
      </c>
      <c r="E147" s="12"/>
      <c r="F147" s="12"/>
      <c r="G147" s="12"/>
      <c r="H147" s="194">
        <f>IFERROR(AVERAGEA(E147:G147),0)</f>
        <v>0</v>
      </c>
      <c r="I147" s="12"/>
      <c r="J147" s="12"/>
    </row>
    <row r="148" spans="1:10" ht="11.25" customHeight="1" x14ac:dyDescent="0.2">
      <c r="A148" s="194" t="s">
        <v>241</v>
      </c>
      <c r="B148" s="218" t="s">
        <v>242</v>
      </c>
      <c r="C148" s="218"/>
      <c r="D148" s="194" t="s">
        <v>80</v>
      </c>
      <c r="E148" s="12"/>
      <c r="F148" s="12"/>
      <c r="G148" s="12"/>
      <c r="H148" s="194">
        <f>IFERROR(AVERAGEA(E148:G148),0)</f>
        <v>0</v>
      </c>
      <c r="I148" s="12"/>
      <c r="J148" s="12"/>
    </row>
    <row r="149" spans="1:10" ht="11.25" customHeight="1" x14ac:dyDescent="0.2">
      <c r="A149" s="194"/>
      <c r="B149" s="218"/>
      <c r="C149" s="218"/>
      <c r="D149" s="194"/>
      <c r="E149" s="12"/>
      <c r="F149" s="12"/>
      <c r="G149" s="12"/>
      <c r="H149" s="194"/>
      <c r="I149" s="12"/>
      <c r="J149" s="12"/>
    </row>
    <row r="150" spans="1:10" s="9" customFormat="1" ht="15" x14ac:dyDescent="0.25">
      <c r="A150" s="215" t="s">
        <v>243</v>
      </c>
      <c r="B150" s="216" t="s">
        <v>244</v>
      </c>
      <c r="C150" s="196"/>
      <c r="D150" s="217"/>
      <c r="E150" s="7"/>
      <c r="F150" s="7"/>
      <c r="G150" s="7"/>
      <c r="H150" s="199"/>
      <c r="I150" s="7"/>
      <c r="J150" s="25"/>
    </row>
    <row r="151" spans="1:10" x14ac:dyDescent="0.2">
      <c r="A151" s="232" t="s">
        <v>245</v>
      </c>
      <c r="B151" s="233" t="s">
        <v>246</v>
      </c>
      <c r="C151" s="233"/>
      <c r="D151" s="222"/>
      <c r="E151" s="20"/>
      <c r="F151" s="20"/>
      <c r="G151" s="20"/>
      <c r="H151" s="194"/>
      <c r="I151" s="20"/>
      <c r="J151" s="20"/>
    </row>
    <row r="152" spans="1:10" x14ac:dyDescent="0.2">
      <c r="A152" s="232" t="s">
        <v>247</v>
      </c>
      <c r="B152" s="233" t="s">
        <v>248</v>
      </c>
      <c r="C152" s="233" t="s">
        <v>249</v>
      </c>
      <c r="D152" s="222"/>
      <c r="E152" s="20"/>
      <c r="F152" s="20"/>
      <c r="G152" s="20"/>
      <c r="H152" s="194"/>
      <c r="I152" s="20"/>
      <c r="J152" s="20"/>
    </row>
    <row r="153" spans="1:10" x14ac:dyDescent="0.2">
      <c r="A153" s="234" t="s">
        <v>250</v>
      </c>
      <c r="B153" s="222" t="s">
        <v>197</v>
      </c>
      <c r="C153" s="222"/>
      <c r="D153" s="222"/>
      <c r="E153" s="20"/>
      <c r="F153" s="20"/>
      <c r="G153" s="20"/>
      <c r="H153" s="194"/>
      <c r="I153" s="20"/>
      <c r="J153" s="20"/>
    </row>
    <row r="154" spans="1:10" x14ac:dyDescent="0.2">
      <c r="A154" s="234" t="s">
        <v>251</v>
      </c>
      <c r="B154" s="222" t="s">
        <v>252</v>
      </c>
      <c r="C154" s="222"/>
      <c r="D154" s="208" t="s">
        <v>253</v>
      </c>
      <c r="E154" s="21"/>
      <c r="F154" s="21"/>
      <c r="G154" s="21"/>
      <c r="H154" s="194">
        <f t="shared" ref="H154:H168" si="6">IFERROR(AVERAGEA(E154:G154),0)</f>
        <v>0</v>
      </c>
      <c r="I154" s="20"/>
      <c r="J154" s="20"/>
    </row>
    <row r="155" spans="1:10" x14ac:dyDescent="0.2">
      <c r="A155" s="234" t="s">
        <v>254</v>
      </c>
      <c r="B155" s="222" t="s">
        <v>255</v>
      </c>
      <c r="C155" s="222"/>
      <c r="D155" s="208" t="s">
        <v>256</v>
      </c>
      <c r="E155" s="21"/>
      <c r="F155" s="21"/>
      <c r="G155" s="21"/>
      <c r="H155" s="194">
        <f t="shared" si="6"/>
        <v>0</v>
      </c>
      <c r="I155" s="20"/>
      <c r="J155" s="20"/>
    </row>
    <row r="156" spans="1:10" x14ac:dyDescent="0.2">
      <c r="A156" s="234" t="s">
        <v>257</v>
      </c>
      <c r="B156" s="222" t="s">
        <v>258</v>
      </c>
      <c r="C156" s="222"/>
      <c r="D156" s="208" t="s">
        <v>259</v>
      </c>
      <c r="E156" s="21"/>
      <c r="F156" s="21"/>
      <c r="G156" s="21"/>
      <c r="H156" s="194">
        <f t="shared" si="6"/>
        <v>0</v>
      </c>
      <c r="I156" s="20"/>
      <c r="J156" s="20"/>
    </row>
    <row r="157" spans="1:10" x14ac:dyDescent="0.2">
      <c r="A157" s="234" t="s">
        <v>260</v>
      </c>
      <c r="B157" s="222" t="s">
        <v>261</v>
      </c>
      <c r="C157" s="222"/>
      <c r="D157" s="208" t="s">
        <v>256</v>
      </c>
      <c r="E157" s="21"/>
      <c r="F157" s="21"/>
      <c r="G157" s="21"/>
      <c r="H157" s="194">
        <f t="shared" si="6"/>
        <v>0</v>
      </c>
      <c r="I157" s="20"/>
      <c r="J157" s="20"/>
    </row>
    <row r="158" spans="1:10" x14ac:dyDescent="0.2">
      <c r="A158" s="234" t="s">
        <v>262</v>
      </c>
      <c r="B158" s="222" t="s">
        <v>263</v>
      </c>
      <c r="C158" s="222"/>
      <c r="D158" s="208" t="s">
        <v>264</v>
      </c>
      <c r="E158" s="21"/>
      <c r="F158" s="21"/>
      <c r="G158" s="21"/>
      <c r="H158" s="194">
        <f t="shared" si="6"/>
        <v>0</v>
      </c>
      <c r="I158" s="20"/>
      <c r="J158" s="20"/>
    </row>
    <row r="159" spans="1:10" x14ac:dyDescent="0.2">
      <c r="A159" s="234" t="s">
        <v>265</v>
      </c>
      <c r="B159" s="222" t="s">
        <v>266</v>
      </c>
      <c r="C159" s="222"/>
      <c r="D159" s="208" t="s">
        <v>256</v>
      </c>
      <c r="E159" s="21"/>
      <c r="F159" s="21"/>
      <c r="G159" s="21"/>
      <c r="H159" s="194">
        <f t="shared" si="6"/>
        <v>0</v>
      </c>
      <c r="I159" s="20"/>
      <c r="J159" s="20"/>
    </row>
    <row r="160" spans="1:10" x14ac:dyDescent="0.2">
      <c r="A160" s="234" t="s">
        <v>267</v>
      </c>
      <c r="B160" s="222" t="s">
        <v>268</v>
      </c>
      <c r="C160" s="222"/>
      <c r="D160" s="208" t="s">
        <v>264</v>
      </c>
      <c r="E160" s="21"/>
      <c r="F160" s="21"/>
      <c r="G160" s="21"/>
      <c r="H160" s="194">
        <f t="shared" si="6"/>
        <v>0</v>
      </c>
      <c r="I160" s="20"/>
      <c r="J160" s="20"/>
    </row>
    <row r="161" spans="1:10" x14ac:dyDescent="0.2">
      <c r="A161" s="234" t="s">
        <v>269</v>
      </c>
      <c r="B161" s="222" t="s">
        <v>270</v>
      </c>
      <c r="C161" s="222"/>
      <c r="D161" s="208" t="s">
        <v>256</v>
      </c>
      <c r="E161" s="21"/>
      <c r="F161" s="21"/>
      <c r="G161" s="21"/>
      <c r="H161" s="194">
        <f t="shared" si="6"/>
        <v>0</v>
      </c>
      <c r="I161" s="20"/>
      <c r="J161" s="20"/>
    </row>
    <row r="162" spans="1:10" x14ac:dyDescent="0.2">
      <c r="A162" s="234" t="s">
        <v>271</v>
      </c>
      <c r="B162" s="222" t="s">
        <v>272</v>
      </c>
      <c r="C162" s="222"/>
      <c r="D162" s="208" t="s">
        <v>264</v>
      </c>
      <c r="E162" s="21"/>
      <c r="F162" s="21"/>
      <c r="G162" s="21"/>
      <c r="H162" s="194">
        <f t="shared" si="6"/>
        <v>0</v>
      </c>
      <c r="I162" s="20"/>
      <c r="J162" s="20"/>
    </row>
    <row r="163" spans="1:10" x14ac:dyDescent="0.2">
      <c r="A163" s="234" t="s">
        <v>273</v>
      </c>
      <c r="B163" s="222" t="s">
        <v>274</v>
      </c>
      <c r="C163" s="222"/>
      <c r="D163" s="208" t="s">
        <v>275</v>
      </c>
      <c r="E163" s="21"/>
      <c r="F163" s="21"/>
      <c r="G163" s="21"/>
      <c r="H163" s="194">
        <f t="shared" si="6"/>
        <v>0</v>
      </c>
      <c r="I163" s="20"/>
      <c r="J163" s="20"/>
    </row>
    <row r="164" spans="1:10" x14ac:dyDescent="0.2">
      <c r="A164" s="234" t="s">
        <v>276</v>
      </c>
      <c r="B164" s="222" t="s">
        <v>277</v>
      </c>
      <c r="C164" s="222"/>
      <c r="D164" s="208" t="s">
        <v>8</v>
      </c>
      <c r="E164" s="21"/>
      <c r="F164" s="21"/>
      <c r="G164" s="21"/>
      <c r="H164" s="194">
        <f t="shared" si="6"/>
        <v>0</v>
      </c>
      <c r="I164" s="20"/>
      <c r="J164" s="20"/>
    </row>
    <row r="165" spans="1:10" x14ac:dyDescent="0.2">
      <c r="A165" s="234" t="s">
        <v>278</v>
      </c>
      <c r="B165" s="222" t="s">
        <v>279</v>
      </c>
      <c r="C165" s="222"/>
      <c r="D165" s="208" t="s">
        <v>280</v>
      </c>
      <c r="E165" s="21"/>
      <c r="F165" s="21"/>
      <c r="G165" s="21"/>
      <c r="H165" s="194">
        <f t="shared" si="6"/>
        <v>0</v>
      </c>
      <c r="I165" s="20"/>
      <c r="J165" s="20"/>
    </row>
    <row r="166" spans="1:10" x14ac:dyDescent="0.2">
      <c r="A166" s="234" t="s">
        <v>281</v>
      </c>
      <c r="B166" s="222" t="s">
        <v>282</v>
      </c>
      <c r="C166" s="222"/>
      <c r="D166" s="208" t="s">
        <v>275</v>
      </c>
      <c r="E166" s="21"/>
      <c r="F166" s="21"/>
      <c r="G166" s="21"/>
      <c r="H166" s="194">
        <f t="shared" si="6"/>
        <v>0</v>
      </c>
      <c r="I166" s="20"/>
      <c r="J166" s="20"/>
    </row>
    <row r="167" spans="1:10" x14ac:dyDescent="0.2">
      <c r="A167" s="234" t="s">
        <v>283</v>
      </c>
      <c r="B167" s="222" t="s">
        <v>284</v>
      </c>
      <c r="C167" s="222"/>
      <c r="D167" s="208" t="s">
        <v>264</v>
      </c>
      <c r="E167" s="21"/>
      <c r="F167" s="21"/>
      <c r="G167" s="21"/>
      <c r="H167" s="194">
        <f t="shared" si="6"/>
        <v>0</v>
      </c>
      <c r="I167" s="20"/>
      <c r="J167" s="20"/>
    </row>
    <row r="168" spans="1:10" x14ac:dyDescent="0.2">
      <c r="A168" s="234" t="s">
        <v>285</v>
      </c>
      <c r="B168" s="222" t="s">
        <v>286</v>
      </c>
      <c r="C168" s="222"/>
      <c r="D168" s="208" t="s">
        <v>8</v>
      </c>
      <c r="E168" s="21"/>
      <c r="F168" s="21"/>
      <c r="G168" s="21"/>
      <c r="H168" s="194">
        <f t="shared" si="6"/>
        <v>0</v>
      </c>
      <c r="I168" s="20"/>
      <c r="J168" s="20"/>
    </row>
    <row r="169" spans="1:10" s="16" customFormat="1" x14ac:dyDescent="0.2">
      <c r="A169" s="142"/>
      <c r="B169" s="142" t="s">
        <v>287</v>
      </c>
      <c r="C169" s="142"/>
      <c r="D169" s="143" t="s">
        <v>253</v>
      </c>
      <c r="E169" s="143">
        <f>IFERROR(E155/E156,0)</f>
        <v>0</v>
      </c>
      <c r="F169" s="143">
        <f>IFERROR(F155/F156,0)</f>
        <v>0</v>
      </c>
      <c r="G169" s="143">
        <f>IFERROR(G155/G156,0)</f>
        <v>0</v>
      </c>
      <c r="H169" s="194">
        <f>IFERROR(H155/H156,0)</f>
        <v>0</v>
      </c>
      <c r="I169" s="143">
        <f>IFERROR(I155/I156,0)</f>
        <v>0</v>
      </c>
      <c r="J169" s="142"/>
    </row>
    <row r="170" spans="1:10" s="16" customFormat="1" x14ac:dyDescent="0.2">
      <c r="A170" s="142"/>
      <c r="B170" s="142" t="s">
        <v>288</v>
      </c>
      <c r="C170" s="142"/>
      <c r="D170" s="143" t="s">
        <v>289</v>
      </c>
      <c r="E170" s="143">
        <f>IFERROR((((E157*E158)+(E159*E160)+(E161*E162))/E155),0)</f>
        <v>0</v>
      </c>
      <c r="F170" s="143">
        <f>IFERROR((((F157*F158)+(F159*F160)+(F161*F162))/F155),0)</f>
        <v>0</v>
      </c>
      <c r="G170" s="143">
        <f>IFERROR((((G157*G158)+(G159*G160)+(G161*G162))/G155),0)</f>
        <v>0</v>
      </c>
      <c r="H170" s="194">
        <f>IFERROR((((H157*H158)+(H159*H160)+(H161*H162))/H155),0)</f>
        <v>0</v>
      </c>
      <c r="I170" s="143">
        <f>IFERROR((((I157*I158)+(I159*I160)+(I161*I162))/I155),0)</f>
        <v>0</v>
      </c>
      <c r="J170" s="142"/>
    </row>
    <row r="171" spans="1:10" x14ac:dyDescent="0.2">
      <c r="A171" s="235"/>
      <c r="B171" s="235"/>
      <c r="C171" s="235"/>
      <c r="D171" s="235"/>
      <c r="E171" s="24"/>
      <c r="F171" s="24"/>
      <c r="G171" s="24"/>
      <c r="H171" s="194"/>
      <c r="I171" s="12"/>
      <c r="J171" s="12"/>
    </row>
    <row r="172" spans="1:10" x14ac:dyDescent="0.2">
      <c r="A172" s="236" t="s">
        <v>290</v>
      </c>
      <c r="B172" s="237" t="s">
        <v>291</v>
      </c>
      <c r="C172" s="237" t="s">
        <v>249</v>
      </c>
      <c r="D172" s="238"/>
      <c r="E172" s="187"/>
      <c r="F172" s="187"/>
      <c r="G172" s="187"/>
      <c r="H172" s="199"/>
      <c r="I172" s="184"/>
      <c r="J172" s="184"/>
    </row>
    <row r="173" spans="1:10" x14ac:dyDescent="0.2">
      <c r="A173" s="234" t="s">
        <v>292</v>
      </c>
      <c r="B173" s="222" t="s">
        <v>197</v>
      </c>
      <c r="C173" s="222"/>
      <c r="D173" s="239"/>
      <c r="E173" s="20"/>
      <c r="F173" s="20"/>
      <c r="G173" s="20"/>
      <c r="H173" s="194"/>
      <c r="I173" s="20"/>
      <c r="J173" s="20"/>
    </row>
    <row r="174" spans="1:10" x14ac:dyDescent="0.2">
      <c r="A174" s="234" t="s">
        <v>293</v>
      </c>
      <c r="B174" s="222" t="s">
        <v>252</v>
      </c>
      <c r="C174" s="222"/>
      <c r="D174" s="208" t="s">
        <v>253</v>
      </c>
      <c r="E174" s="21"/>
      <c r="F174" s="21"/>
      <c r="G174" s="21"/>
      <c r="H174" s="194">
        <f t="shared" ref="H174:H188" si="7">IFERROR(AVERAGEA(E174:G174),0)</f>
        <v>0</v>
      </c>
      <c r="I174" s="20"/>
      <c r="J174" s="20"/>
    </row>
    <row r="175" spans="1:10" x14ac:dyDescent="0.2">
      <c r="A175" s="234" t="s">
        <v>294</v>
      </c>
      <c r="B175" s="222" t="s">
        <v>255</v>
      </c>
      <c r="C175" s="222"/>
      <c r="D175" s="208" t="s">
        <v>256</v>
      </c>
      <c r="E175" s="21"/>
      <c r="F175" s="21"/>
      <c r="G175" s="21"/>
      <c r="H175" s="194">
        <f t="shared" si="7"/>
        <v>0</v>
      </c>
      <c r="I175" s="20"/>
      <c r="J175" s="20"/>
    </row>
    <row r="176" spans="1:10" x14ac:dyDescent="0.2">
      <c r="A176" s="234" t="s">
        <v>295</v>
      </c>
      <c r="B176" s="222" t="s">
        <v>258</v>
      </c>
      <c r="C176" s="222"/>
      <c r="D176" s="208" t="s">
        <v>259</v>
      </c>
      <c r="E176" s="21"/>
      <c r="F176" s="21"/>
      <c r="G176" s="21"/>
      <c r="H176" s="194">
        <f t="shared" si="7"/>
        <v>0</v>
      </c>
      <c r="I176" s="20"/>
      <c r="J176" s="20"/>
    </row>
    <row r="177" spans="1:10" x14ac:dyDescent="0.2">
      <c r="A177" s="234" t="s">
        <v>296</v>
      </c>
      <c r="B177" s="222" t="s">
        <v>261</v>
      </c>
      <c r="C177" s="222"/>
      <c r="D177" s="208" t="s">
        <v>256</v>
      </c>
      <c r="E177" s="21"/>
      <c r="F177" s="21"/>
      <c r="G177" s="21"/>
      <c r="H177" s="194">
        <f t="shared" si="7"/>
        <v>0</v>
      </c>
      <c r="I177" s="20"/>
      <c r="J177" s="20"/>
    </row>
    <row r="178" spans="1:10" x14ac:dyDescent="0.2">
      <c r="A178" s="234" t="s">
        <v>297</v>
      </c>
      <c r="B178" s="222" t="s">
        <v>263</v>
      </c>
      <c r="C178" s="222"/>
      <c r="D178" s="208" t="s">
        <v>264</v>
      </c>
      <c r="E178" s="21"/>
      <c r="F178" s="21"/>
      <c r="G178" s="21"/>
      <c r="H178" s="194">
        <f t="shared" si="7"/>
        <v>0</v>
      </c>
      <c r="I178" s="20"/>
      <c r="J178" s="20"/>
    </row>
    <row r="179" spans="1:10" x14ac:dyDescent="0.2">
      <c r="A179" s="234" t="s">
        <v>298</v>
      </c>
      <c r="B179" s="222" t="s">
        <v>266</v>
      </c>
      <c r="C179" s="222"/>
      <c r="D179" s="208" t="s">
        <v>256</v>
      </c>
      <c r="E179" s="21"/>
      <c r="F179" s="21"/>
      <c r="G179" s="21"/>
      <c r="H179" s="194">
        <f t="shared" si="7"/>
        <v>0</v>
      </c>
      <c r="I179" s="20"/>
      <c r="J179" s="20"/>
    </row>
    <row r="180" spans="1:10" x14ac:dyDescent="0.2">
      <c r="A180" s="234" t="s">
        <v>299</v>
      </c>
      <c r="B180" s="222" t="s">
        <v>268</v>
      </c>
      <c r="C180" s="222"/>
      <c r="D180" s="208" t="s">
        <v>264</v>
      </c>
      <c r="E180" s="21"/>
      <c r="F180" s="21"/>
      <c r="G180" s="21"/>
      <c r="H180" s="194">
        <f t="shared" si="7"/>
        <v>0</v>
      </c>
      <c r="I180" s="20"/>
      <c r="J180" s="20"/>
    </row>
    <row r="181" spans="1:10" x14ac:dyDescent="0.2">
      <c r="A181" s="234" t="s">
        <v>300</v>
      </c>
      <c r="B181" s="222" t="s">
        <v>270</v>
      </c>
      <c r="C181" s="222"/>
      <c r="D181" s="208" t="s">
        <v>256</v>
      </c>
      <c r="E181" s="21"/>
      <c r="F181" s="21"/>
      <c r="G181" s="21"/>
      <c r="H181" s="194">
        <f t="shared" si="7"/>
        <v>0</v>
      </c>
      <c r="I181" s="20"/>
      <c r="J181" s="20"/>
    </row>
    <row r="182" spans="1:10" x14ac:dyDescent="0.2">
      <c r="A182" s="234" t="s">
        <v>301</v>
      </c>
      <c r="B182" s="222" t="s">
        <v>272</v>
      </c>
      <c r="C182" s="222"/>
      <c r="D182" s="208" t="s">
        <v>264</v>
      </c>
      <c r="E182" s="21"/>
      <c r="F182" s="21"/>
      <c r="G182" s="21"/>
      <c r="H182" s="194">
        <f t="shared" si="7"/>
        <v>0</v>
      </c>
      <c r="I182" s="20"/>
      <c r="J182" s="20"/>
    </row>
    <row r="183" spans="1:10" x14ac:dyDescent="0.2">
      <c r="A183" s="234" t="s">
        <v>302</v>
      </c>
      <c r="B183" s="222" t="s">
        <v>274</v>
      </c>
      <c r="C183" s="222"/>
      <c r="D183" s="208" t="s">
        <v>275</v>
      </c>
      <c r="E183" s="21"/>
      <c r="F183" s="21"/>
      <c r="G183" s="21"/>
      <c r="H183" s="194">
        <f t="shared" si="7"/>
        <v>0</v>
      </c>
      <c r="I183" s="20"/>
      <c r="J183" s="20"/>
    </row>
    <row r="184" spans="1:10" x14ac:dyDescent="0.2">
      <c r="A184" s="234" t="s">
        <v>303</v>
      </c>
      <c r="B184" s="222" t="s">
        <v>277</v>
      </c>
      <c r="C184" s="222"/>
      <c r="D184" s="208" t="s">
        <v>8</v>
      </c>
      <c r="E184" s="21"/>
      <c r="F184" s="21"/>
      <c r="G184" s="21"/>
      <c r="H184" s="194">
        <f t="shared" si="7"/>
        <v>0</v>
      </c>
      <c r="I184" s="20"/>
      <c r="J184" s="20"/>
    </row>
    <row r="185" spans="1:10" x14ac:dyDescent="0.2">
      <c r="A185" s="234" t="s">
        <v>304</v>
      </c>
      <c r="B185" s="222" t="s">
        <v>279</v>
      </c>
      <c r="C185" s="222"/>
      <c r="D185" s="208" t="s">
        <v>280</v>
      </c>
      <c r="E185" s="21"/>
      <c r="F185" s="21"/>
      <c r="G185" s="21"/>
      <c r="H185" s="194">
        <f t="shared" si="7"/>
        <v>0</v>
      </c>
      <c r="I185" s="20"/>
      <c r="J185" s="20"/>
    </row>
    <row r="186" spans="1:10" x14ac:dyDescent="0.2">
      <c r="A186" s="234" t="s">
        <v>305</v>
      </c>
      <c r="B186" s="222" t="s">
        <v>282</v>
      </c>
      <c r="C186" s="222"/>
      <c r="D186" s="208" t="s">
        <v>275</v>
      </c>
      <c r="E186" s="21"/>
      <c r="F186" s="21"/>
      <c r="G186" s="21"/>
      <c r="H186" s="194">
        <f t="shared" si="7"/>
        <v>0</v>
      </c>
      <c r="I186" s="20"/>
      <c r="J186" s="20"/>
    </row>
    <row r="187" spans="1:10" x14ac:dyDescent="0.2">
      <c r="A187" s="234" t="s">
        <v>306</v>
      </c>
      <c r="B187" s="222" t="s">
        <v>284</v>
      </c>
      <c r="C187" s="222"/>
      <c r="D187" s="208" t="s">
        <v>264</v>
      </c>
      <c r="E187" s="21"/>
      <c r="F187" s="21"/>
      <c r="G187" s="21"/>
      <c r="H187" s="194">
        <f t="shared" si="7"/>
        <v>0</v>
      </c>
      <c r="I187" s="20"/>
      <c r="J187" s="20"/>
    </row>
    <row r="188" spans="1:10" x14ac:dyDescent="0.2">
      <c r="A188" s="234" t="s">
        <v>307</v>
      </c>
      <c r="B188" s="222" t="s">
        <v>286</v>
      </c>
      <c r="C188" s="222"/>
      <c r="D188" s="208" t="s">
        <v>8</v>
      </c>
      <c r="E188" s="21"/>
      <c r="F188" s="21"/>
      <c r="G188" s="21"/>
      <c r="H188" s="194">
        <f t="shared" si="7"/>
        <v>0</v>
      </c>
      <c r="I188" s="20"/>
      <c r="J188" s="20"/>
    </row>
    <row r="189" spans="1:10" s="16" customFormat="1" x14ac:dyDescent="0.2">
      <c r="A189" s="185"/>
      <c r="B189" s="185" t="s">
        <v>287</v>
      </c>
      <c r="C189" s="185"/>
      <c r="D189" s="186" t="s">
        <v>253</v>
      </c>
      <c r="E189" s="186">
        <f>IFERROR(E175/E176,0)</f>
        <v>0</v>
      </c>
      <c r="F189" s="186">
        <f>IFERROR(F175/F176,0)</f>
        <v>0</v>
      </c>
      <c r="G189" s="186">
        <f>IFERROR(G175/G176,0)</f>
        <v>0</v>
      </c>
      <c r="H189" s="200">
        <f>IFERROR(H175/H176,0)</f>
        <v>0</v>
      </c>
      <c r="I189" s="186">
        <f>IFERROR(I175/I176,0)</f>
        <v>0</v>
      </c>
      <c r="J189" s="185"/>
    </row>
    <row r="190" spans="1:10" s="16" customFormat="1" x14ac:dyDescent="0.2">
      <c r="A190" s="185"/>
      <c r="B190" s="185" t="s">
        <v>288</v>
      </c>
      <c r="C190" s="185"/>
      <c r="D190" s="186" t="s">
        <v>289</v>
      </c>
      <c r="E190" s="186">
        <f>IFERROR((((E177*E178)+(E179*E180)+(E181*E182))/E175),0)</f>
        <v>0</v>
      </c>
      <c r="F190" s="186">
        <f>IFERROR((((F177*F178)+(F179*F180)+(F181*F182))/F175),0)</f>
        <v>0</v>
      </c>
      <c r="G190" s="186">
        <f>IFERROR((((G177*G178)+(G179*G180)+(G181*G182))/G175),0)</f>
        <v>0</v>
      </c>
      <c r="H190" s="200">
        <f>IFERROR((((H177*H178)+(H179*H180)+(H181*H182))/H175),0)</f>
        <v>0</v>
      </c>
      <c r="I190" s="186">
        <f>IFERROR((((I177*I178)+(I179*I180)+(I181*I182))/I175),0)</f>
        <v>0</v>
      </c>
      <c r="J190" s="185"/>
    </row>
    <row r="191" spans="1:10" x14ac:dyDescent="0.2">
      <c r="A191" s="235"/>
      <c r="B191" s="235"/>
      <c r="C191" s="235"/>
      <c r="D191" s="235"/>
      <c r="E191" s="24"/>
      <c r="F191" s="24"/>
      <c r="G191" s="24"/>
      <c r="H191" s="194"/>
      <c r="I191" s="12"/>
      <c r="J191" s="12"/>
    </row>
    <row r="192" spans="1:10" x14ac:dyDescent="0.2">
      <c r="A192" s="232" t="s">
        <v>308</v>
      </c>
      <c r="B192" s="233" t="s">
        <v>309</v>
      </c>
      <c r="C192" s="233"/>
      <c r="D192" s="239"/>
      <c r="E192" s="23"/>
      <c r="F192" s="23"/>
      <c r="G192" s="23"/>
      <c r="H192" s="194"/>
      <c r="I192" s="20"/>
      <c r="J192" s="20"/>
    </row>
    <row r="193" spans="1:10" x14ac:dyDescent="0.2">
      <c r="A193" s="234" t="s">
        <v>310</v>
      </c>
      <c r="B193" s="222" t="s">
        <v>197</v>
      </c>
      <c r="C193" s="222"/>
      <c r="D193" s="239"/>
      <c r="E193" s="23"/>
      <c r="F193" s="23"/>
      <c r="G193" s="23"/>
      <c r="H193" s="194"/>
      <c r="I193" s="20"/>
      <c r="J193" s="20"/>
    </row>
    <row r="194" spans="1:10" x14ac:dyDescent="0.2">
      <c r="A194" s="234" t="s">
        <v>311</v>
      </c>
      <c r="B194" s="222" t="s">
        <v>252</v>
      </c>
      <c r="C194" s="222"/>
      <c r="D194" s="208" t="s">
        <v>253</v>
      </c>
      <c r="E194" s="21"/>
      <c r="F194" s="21"/>
      <c r="G194" s="21"/>
      <c r="H194" s="194">
        <f t="shared" ref="H194:H208" si="8">IFERROR(AVERAGEA(E194:G194),0)</f>
        <v>0</v>
      </c>
      <c r="I194" s="20"/>
      <c r="J194" s="20"/>
    </row>
    <row r="195" spans="1:10" x14ac:dyDescent="0.2">
      <c r="A195" s="234" t="s">
        <v>312</v>
      </c>
      <c r="B195" s="222" t="s">
        <v>255</v>
      </c>
      <c r="C195" s="222"/>
      <c r="D195" s="208" t="s">
        <v>256</v>
      </c>
      <c r="E195" s="21"/>
      <c r="F195" s="21"/>
      <c r="G195" s="21"/>
      <c r="H195" s="194">
        <f t="shared" si="8"/>
        <v>0</v>
      </c>
      <c r="I195" s="20"/>
      <c r="J195" s="20"/>
    </row>
    <row r="196" spans="1:10" x14ac:dyDescent="0.2">
      <c r="A196" s="234" t="s">
        <v>313</v>
      </c>
      <c r="B196" s="222" t="s">
        <v>258</v>
      </c>
      <c r="C196" s="222"/>
      <c r="D196" s="208" t="s">
        <v>259</v>
      </c>
      <c r="E196" s="21"/>
      <c r="F196" s="21"/>
      <c r="G196" s="21"/>
      <c r="H196" s="194">
        <f t="shared" si="8"/>
        <v>0</v>
      </c>
      <c r="I196" s="20"/>
      <c r="J196" s="20"/>
    </row>
    <row r="197" spans="1:10" x14ac:dyDescent="0.2">
      <c r="A197" s="234" t="s">
        <v>314</v>
      </c>
      <c r="B197" s="222" t="s">
        <v>261</v>
      </c>
      <c r="C197" s="222"/>
      <c r="D197" s="208" t="s">
        <v>256</v>
      </c>
      <c r="E197" s="21"/>
      <c r="F197" s="21"/>
      <c r="G197" s="21"/>
      <c r="H197" s="194">
        <f t="shared" si="8"/>
        <v>0</v>
      </c>
      <c r="I197" s="20"/>
      <c r="J197" s="20"/>
    </row>
    <row r="198" spans="1:10" x14ac:dyDescent="0.2">
      <c r="A198" s="234" t="s">
        <v>315</v>
      </c>
      <c r="B198" s="222" t="s">
        <v>263</v>
      </c>
      <c r="C198" s="222"/>
      <c r="D198" s="208" t="s">
        <v>264</v>
      </c>
      <c r="E198" s="21"/>
      <c r="F198" s="21"/>
      <c r="G198" s="21"/>
      <c r="H198" s="194">
        <f t="shared" si="8"/>
        <v>0</v>
      </c>
      <c r="I198" s="20"/>
      <c r="J198" s="20"/>
    </row>
    <row r="199" spans="1:10" x14ac:dyDescent="0.2">
      <c r="A199" s="234" t="s">
        <v>316</v>
      </c>
      <c r="B199" s="222" t="s">
        <v>266</v>
      </c>
      <c r="C199" s="222"/>
      <c r="D199" s="208" t="s">
        <v>256</v>
      </c>
      <c r="E199" s="21"/>
      <c r="F199" s="21"/>
      <c r="G199" s="21"/>
      <c r="H199" s="194">
        <f t="shared" si="8"/>
        <v>0</v>
      </c>
      <c r="I199" s="20"/>
      <c r="J199" s="20"/>
    </row>
    <row r="200" spans="1:10" x14ac:dyDescent="0.2">
      <c r="A200" s="234" t="s">
        <v>317</v>
      </c>
      <c r="B200" s="222" t="s">
        <v>268</v>
      </c>
      <c r="C200" s="222"/>
      <c r="D200" s="208" t="s">
        <v>264</v>
      </c>
      <c r="E200" s="21"/>
      <c r="F200" s="21"/>
      <c r="G200" s="21"/>
      <c r="H200" s="194">
        <f t="shared" si="8"/>
        <v>0</v>
      </c>
      <c r="I200" s="20"/>
      <c r="J200" s="20"/>
    </row>
    <row r="201" spans="1:10" x14ac:dyDescent="0.2">
      <c r="A201" s="234" t="s">
        <v>318</v>
      </c>
      <c r="B201" s="222" t="s">
        <v>270</v>
      </c>
      <c r="C201" s="222"/>
      <c r="D201" s="208" t="s">
        <v>256</v>
      </c>
      <c r="E201" s="21"/>
      <c r="F201" s="21"/>
      <c r="G201" s="21"/>
      <c r="H201" s="194">
        <f t="shared" si="8"/>
        <v>0</v>
      </c>
      <c r="I201" s="20"/>
      <c r="J201" s="20"/>
    </row>
    <row r="202" spans="1:10" x14ac:dyDescent="0.2">
      <c r="A202" s="234" t="s">
        <v>319</v>
      </c>
      <c r="B202" s="222" t="s">
        <v>272</v>
      </c>
      <c r="C202" s="222"/>
      <c r="D202" s="208" t="s">
        <v>264</v>
      </c>
      <c r="E202" s="21"/>
      <c r="F202" s="21"/>
      <c r="G202" s="21"/>
      <c r="H202" s="194">
        <f t="shared" si="8"/>
        <v>0</v>
      </c>
      <c r="I202" s="20"/>
      <c r="J202" s="20"/>
    </row>
    <row r="203" spans="1:10" x14ac:dyDescent="0.2">
      <c r="A203" s="234" t="s">
        <v>320</v>
      </c>
      <c r="B203" s="222" t="s">
        <v>274</v>
      </c>
      <c r="C203" s="222"/>
      <c r="D203" s="208" t="s">
        <v>275</v>
      </c>
      <c r="E203" s="21"/>
      <c r="F203" s="21"/>
      <c r="G203" s="21"/>
      <c r="H203" s="194">
        <f t="shared" si="8"/>
        <v>0</v>
      </c>
      <c r="I203" s="20"/>
      <c r="J203" s="20"/>
    </row>
    <row r="204" spans="1:10" x14ac:dyDescent="0.2">
      <c r="A204" s="234" t="s">
        <v>321</v>
      </c>
      <c r="B204" s="222" t="s">
        <v>277</v>
      </c>
      <c r="C204" s="222"/>
      <c r="D204" s="208" t="s">
        <v>8</v>
      </c>
      <c r="E204" s="21"/>
      <c r="F204" s="21"/>
      <c r="G204" s="21"/>
      <c r="H204" s="194">
        <f t="shared" si="8"/>
        <v>0</v>
      </c>
      <c r="I204" s="20"/>
      <c r="J204" s="20"/>
    </row>
    <row r="205" spans="1:10" x14ac:dyDescent="0.2">
      <c r="A205" s="234" t="s">
        <v>322</v>
      </c>
      <c r="B205" s="222" t="s">
        <v>279</v>
      </c>
      <c r="C205" s="222"/>
      <c r="D205" s="208" t="s">
        <v>280</v>
      </c>
      <c r="E205" s="21"/>
      <c r="F205" s="21"/>
      <c r="G205" s="21"/>
      <c r="H205" s="194">
        <f t="shared" si="8"/>
        <v>0</v>
      </c>
      <c r="I205" s="20"/>
      <c r="J205" s="20"/>
    </row>
    <row r="206" spans="1:10" x14ac:dyDescent="0.2">
      <c r="A206" s="234" t="s">
        <v>323</v>
      </c>
      <c r="B206" s="222" t="s">
        <v>282</v>
      </c>
      <c r="C206" s="222"/>
      <c r="D206" s="208" t="s">
        <v>275</v>
      </c>
      <c r="E206" s="21"/>
      <c r="F206" s="21"/>
      <c r="G206" s="21"/>
      <c r="H206" s="194">
        <f t="shared" si="8"/>
        <v>0</v>
      </c>
      <c r="I206" s="20"/>
      <c r="J206" s="20"/>
    </row>
    <row r="207" spans="1:10" x14ac:dyDescent="0.2">
      <c r="A207" s="234" t="s">
        <v>324</v>
      </c>
      <c r="B207" s="222" t="s">
        <v>284</v>
      </c>
      <c r="C207" s="222"/>
      <c r="D207" s="208" t="s">
        <v>264</v>
      </c>
      <c r="E207" s="21"/>
      <c r="F207" s="21"/>
      <c r="G207" s="21"/>
      <c r="H207" s="194">
        <f t="shared" si="8"/>
        <v>0</v>
      </c>
      <c r="I207" s="20"/>
      <c r="J207" s="20"/>
    </row>
    <row r="208" spans="1:10" x14ac:dyDescent="0.2">
      <c r="A208" s="234" t="s">
        <v>325</v>
      </c>
      <c r="B208" s="222" t="s">
        <v>286</v>
      </c>
      <c r="C208" s="222"/>
      <c r="D208" s="208" t="s">
        <v>8</v>
      </c>
      <c r="E208" s="21"/>
      <c r="F208" s="21"/>
      <c r="G208" s="21"/>
      <c r="H208" s="194">
        <f t="shared" si="8"/>
        <v>0</v>
      </c>
      <c r="I208" s="20"/>
      <c r="J208" s="20"/>
    </row>
    <row r="209" spans="1:10" s="16" customFormat="1" x14ac:dyDescent="0.2">
      <c r="A209" s="185"/>
      <c r="B209" s="185" t="s">
        <v>287</v>
      </c>
      <c r="C209" s="185"/>
      <c r="D209" s="186" t="s">
        <v>253</v>
      </c>
      <c r="E209" s="186">
        <f>IFERROR(E195/E196,0)</f>
        <v>0</v>
      </c>
      <c r="F209" s="186">
        <f>IFERROR(F195/F196,0)</f>
        <v>0</v>
      </c>
      <c r="G209" s="186">
        <f>IFERROR(G195/G196,0)</f>
        <v>0</v>
      </c>
      <c r="H209" s="200">
        <f>IFERROR(H195/H196,0)</f>
        <v>0</v>
      </c>
      <c r="I209" s="186">
        <f>IFERROR(I195/I196,0)</f>
        <v>0</v>
      </c>
      <c r="J209" s="185"/>
    </row>
    <row r="210" spans="1:10" s="16" customFormat="1" x14ac:dyDescent="0.2">
      <c r="A210" s="185"/>
      <c r="B210" s="185" t="s">
        <v>288</v>
      </c>
      <c r="C210" s="185"/>
      <c r="D210" s="186" t="s">
        <v>289</v>
      </c>
      <c r="E210" s="186">
        <f>IFERROR((((E197*E198)+(E199*E200)+(E201*E202))/E195),0)</f>
        <v>0</v>
      </c>
      <c r="F210" s="186">
        <f>IFERROR((((F197*F198)+(F199*F200)+(F201*F202))/F195),0)</f>
        <v>0</v>
      </c>
      <c r="G210" s="186">
        <f>IFERROR((((G197*G198)+(G199*G200)+(G201*G202))/G195),0)</f>
        <v>0</v>
      </c>
      <c r="H210" s="200">
        <f>IFERROR((((H197*H198)+(H199*H200)+(H201*H202))/H195),0)</f>
        <v>0</v>
      </c>
      <c r="I210" s="186">
        <f>IFERROR((((I197*I198)+(I199*I200)+(I201*I202))/I195),0)</f>
        <v>0</v>
      </c>
      <c r="J210" s="185"/>
    </row>
    <row r="211" spans="1:10" s="16" customFormat="1" x14ac:dyDescent="0.2">
      <c r="A211" s="142"/>
      <c r="B211" s="142"/>
      <c r="C211" s="142"/>
      <c r="D211" s="143"/>
      <c r="E211" s="143"/>
      <c r="F211" s="143"/>
      <c r="G211" s="143"/>
      <c r="H211" s="194"/>
      <c r="I211" s="143"/>
      <c r="J211" s="142"/>
    </row>
    <row r="212" spans="1:10" s="16" customFormat="1" x14ac:dyDescent="0.2">
      <c r="A212" s="232" t="s">
        <v>308</v>
      </c>
      <c r="B212" s="233" t="s">
        <v>1293</v>
      </c>
      <c r="C212" s="233"/>
      <c r="D212" s="239"/>
      <c r="E212" s="148"/>
      <c r="F212" s="148"/>
      <c r="G212" s="148"/>
      <c r="H212" s="194"/>
      <c r="I212" s="20"/>
      <c r="J212" s="20"/>
    </row>
    <row r="213" spans="1:10" s="16" customFormat="1" x14ac:dyDescent="0.2">
      <c r="A213" s="234" t="s">
        <v>310</v>
      </c>
      <c r="B213" s="222" t="s">
        <v>197</v>
      </c>
      <c r="C213" s="222"/>
      <c r="D213" s="239"/>
      <c r="E213" s="21"/>
      <c r="F213" s="21"/>
      <c r="G213" s="21"/>
      <c r="H213" s="194"/>
      <c r="I213" s="20"/>
      <c r="J213" s="20"/>
    </row>
    <row r="214" spans="1:10" s="16" customFormat="1" x14ac:dyDescent="0.2">
      <c r="A214" s="234" t="s">
        <v>311</v>
      </c>
      <c r="B214" s="222" t="s">
        <v>252</v>
      </c>
      <c r="C214" s="222"/>
      <c r="D214" s="208" t="s">
        <v>253</v>
      </c>
      <c r="E214" s="21"/>
      <c r="F214" s="21"/>
      <c r="G214" s="21"/>
      <c r="H214" s="194">
        <f t="shared" ref="H214:H228" si="9">IFERROR(AVERAGEA(E214:G214),0)</f>
        <v>0</v>
      </c>
      <c r="I214" s="20"/>
      <c r="J214" s="20"/>
    </row>
    <row r="215" spans="1:10" s="16" customFormat="1" x14ac:dyDescent="0.2">
      <c r="A215" s="234" t="s">
        <v>312</v>
      </c>
      <c r="B215" s="222" t="s">
        <v>255</v>
      </c>
      <c r="C215" s="222"/>
      <c r="D215" s="208" t="s">
        <v>256</v>
      </c>
      <c r="E215" s="21"/>
      <c r="F215" s="21"/>
      <c r="G215" s="21"/>
      <c r="H215" s="194">
        <f t="shared" si="9"/>
        <v>0</v>
      </c>
      <c r="I215" s="20"/>
      <c r="J215" s="20"/>
    </row>
    <row r="216" spans="1:10" s="16" customFormat="1" x14ac:dyDescent="0.2">
      <c r="A216" s="234" t="s">
        <v>313</v>
      </c>
      <c r="B216" s="222" t="s">
        <v>258</v>
      </c>
      <c r="C216" s="222"/>
      <c r="D216" s="208" t="s">
        <v>259</v>
      </c>
      <c r="E216" s="21"/>
      <c r="F216" s="21"/>
      <c r="G216" s="21"/>
      <c r="H216" s="194">
        <f t="shared" si="9"/>
        <v>0</v>
      </c>
      <c r="I216" s="20"/>
      <c r="J216" s="20"/>
    </row>
    <row r="217" spans="1:10" s="16" customFormat="1" x14ac:dyDescent="0.2">
      <c r="A217" s="234" t="s">
        <v>314</v>
      </c>
      <c r="B217" s="222" t="s">
        <v>1297</v>
      </c>
      <c r="C217" s="222"/>
      <c r="D217" s="208" t="s">
        <v>256</v>
      </c>
      <c r="E217" s="21"/>
      <c r="F217" s="21"/>
      <c r="G217" s="21"/>
      <c r="H217" s="194">
        <f t="shared" si="9"/>
        <v>0</v>
      </c>
      <c r="I217" s="20"/>
      <c r="J217" s="20"/>
    </row>
    <row r="218" spans="1:10" s="16" customFormat="1" x14ac:dyDescent="0.2">
      <c r="A218" s="234" t="s">
        <v>315</v>
      </c>
      <c r="B218" s="222" t="s">
        <v>263</v>
      </c>
      <c r="C218" s="222"/>
      <c r="D218" s="208" t="s">
        <v>264</v>
      </c>
      <c r="E218" s="21"/>
      <c r="F218" s="21"/>
      <c r="G218" s="21"/>
      <c r="H218" s="194">
        <f t="shared" si="9"/>
        <v>0</v>
      </c>
      <c r="I218" s="20"/>
      <c r="J218" s="20"/>
    </row>
    <row r="219" spans="1:10" s="16" customFormat="1" x14ac:dyDescent="0.2">
      <c r="A219" s="234" t="s">
        <v>316</v>
      </c>
      <c r="B219" s="222" t="s">
        <v>266</v>
      </c>
      <c r="C219" s="222"/>
      <c r="D219" s="208" t="s">
        <v>256</v>
      </c>
      <c r="E219" s="21"/>
      <c r="F219" s="21"/>
      <c r="G219" s="21"/>
      <c r="H219" s="194">
        <f t="shared" si="9"/>
        <v>0</v>
      </c>
      <c r="I219" s="20"/>
      <c r="J219" s="20"/>
    </row>
    <row r="220" spans="1:10" s="16" customFormat="1" x14ac:dyDescent="0.2">
      <c r="A220" s="234" t="s">
        <v>317</v>
      </c>
      <c r="B220" s="222" t="s">
        <v>268</v>
      </c>
      <c r="C220" s="222"/>
      <c r="D220" s="208" t="s">
        <v>264</v>
      </c>
      <c r="E220" s="21"/>
      <c r="F220" s="21"/>
      <c r="G220" s="21"/>
      <c r="H220" s="194">
        <f t="shared" si="9"/>
        <v>0</v>
      </c>
      <c r="I220" s="20"/>
      <c r="J220" s="20"/>
    </row>
    <row r="221" spans="1:10" s="16" customFormat="1" x14ac:dyDescent="0.2">
      <c r="A221" s="234" t="s">
        <v>318</v>
      </c>
      <c r="B221" s="222" t="s">
        <v>270</v>
      </c>
      <c r="C221" s="222"/>
      <c r="D221" s="208" t="s">
        <v>256</v>
      </c>
      <c r="E221" s="21"/>
      <c r="F221" s="21"/>
      <c r="G221" s="21"/>
      <c r="H221" s="194">
        <f t="shared" si="9"/>
        <v>0</v>
      </c>
      <c r="I221" s="20"/>
      <c r="J221" s="20"/>
    </row>
    <row r="222" spans="1:10" s="16" customFormat="1" x14ac:dyDescent="0.2">
      <c r="A222" s="234" t="s">
        <v>319</v>
      </c>
      <c r="B222" s="222" t="s">
        <v>272</v>
      </c>
      <c r="C222" s="222"/>
      <c r="D222" s="208" t="s">
        <v>264</v>
      </c>
      <c r="E222" s="21"/>
      <c r="F222" s="21"/>
      <c r="G222" s="21"/>
      <c r="H222" s="194">
        <f t="shared" si="9"/>
        <v>0</v>
      </c>
      <c r="I222" s="20"/>
      <c r="J222" s="20"/>
    </row>
    <row r="223" spans="1:10" s="16" customFormat="1" x14ac:dyDescent="0.2">
      <c r="A223" s="234" t="s">
        <v>320</v>
      </c>
      <c r="B223" s="222" t="s">
        <v>274</v>
      </c>
      <c r="C223" s="222"/>
      <c r="D223" s="208" t="s">
        <v>275</v>
      </c>
      <c r="E223" s="21"/>
      <c r="F223" s="21"/>
      <c r="G223" s="21"/>
      <c r="H223" s="194">
        <f t="shared" si="9"/>
        <v>0</v>
      </c>
      <c r="I223" s="20"/>
      <c r="J223" s="20"/>
    </row>
    <row r="224" spans="1:10" s="16" customFormat="1" x14ac:dyDescent="0.2">
      <c r="A224" s="234" t="s">
        <v>321</v>
      </c>
      <c r="B224" s="222" t="s">
        <v>277</v>
      </c>
      <c r="C224" s="222"/>
      <c r="D224" s="208" t="s">
        <v>8</v>
      </c>
      <c r="E224" s="21"/>
      <c r="F224" s="21"/>
      <c r="G224" s="21"/>
      <c r="H224" s="194">
        <f t="shared" si="9"/>
        <v>0</v>
      </c>
      <c r="I224" s="20"/>
      <c r="J224" s="20"/>
    </row>
    <row r="225" spans="1:10" s="16" customFormat="1" x14ac:dyDescent="0.2">
      <c r="A225" s="234" t="s">
        <v>322</v>
      </c>
      <c r="B225" s="222" t="s">
        <v>279</v>
      </c>
      <c r="C225" s="222"/>
      <c r="D225" s="208" t="s">
        <v>280</v>
      </c>
      <c r="E225" s="21"/>
      <c r="F225" s="21"/>
      <c r="G225" s="21"/>
      <c r="H225" s="194">
        <f t="shared" si="9"/>
        <v>0</v>
      </c>
      <c r="I225" s="20"/>
      <c r="J225" s="20"/>
    </row>
    <row r="226" spans="1:10" s="16" customFormat="1" x14ac:dyDescent="0.2">
      <c r="A226" s="234" t="s">
        <v>323</v>
      </c>
      <c r="B226" s="222" t="s">
        <v>282</v>
      </c>
      <c r="C226" s="222"/>
      <c r="D226" s="208" t="s">
        <v>275</v>
      </c>
      <c r="E226" s="21"/>
      <c r="F226" s="21"/>
      <c r="G226" s="21"/>
      <c r="H226" s="194">
        <f t="shared" si="9"/>
        <v>0</v>
      </c>
      <c r="I226" s="20"/>
      <c r="J226" s="20"/>
    </row>
    <row r="227" spans="1:10" s="16" customFormat="1" x14ac:dyDescent="0.2">
      <c r="A227" s="234" t="s">
        <v>324</v>
      </c>
      <c r="B227" s="222" t="s">
        <v>284</v>
      </c>
      <c r="C227" s="222"/>
      <c r="D227" s="208" t="s">
        <v>264</v>
      </c>
      <c r="E227" s="21"/>
      <c r="F227" s="21"/>
      <c r="G227" s="21"/>
      <c r="H227" s="194">
        <f t="shared" si="9"/>
        <v>0</v>
      </c>
      <c r="I227" s="20"/>
      <c r="J227" s="20"/>
    </row>
    <row r="228" spans="1:10" s="16" customFormat="1" x14ac:dyDescent="0.2">
      <c r="A228" s="234" t="s">
        <v>325</v>
      </c>
      <c r="B228" s="222" t="s">
        <v>286</v>
      </c>
      <c r="C228" s="222"/>
      <c r="D228" s="208" t="s">
        <v>8</v>
      </c>
      <c r="E228" s="21"/>
      <c r="F228" s="21"/>
      <c r="G228" s="21"/>
      <c r="H228" s="194">
        <f t="shared" si="9"/>
        <v>0</v>
      </c>
      <c r="I228" s="20"/>
      <c r="J228" s="20"/>
    </row>
    <row r="229" spans="1:10" s="16" customFormat="1" x14ac:dyDescent="0.2">
      <c r="A229" s="179"/>
      <c r="B229" s="179" t="s">
        <v>287</v>
      </c>
      <c r="C229" s="179"/>
      <c r="D229" s="180" t="s">
        <v>253</v>
      </c>
      <c r="E229" s="180">
        <f>IFERROR(E215/E216,0)</f>
        <v>0</v>
      </c>
      <c r="F229" s="180">
        <f>IFERROR(F215/F216,0)</f>
        <v>0</v>
      </c>
      <c r="G229" s="180">
        <f>IFERROR(G215/G216,0)</f>
        <v>0</v>
      </c>
      <c r="H229" s="200">
        <f>IFERROR(H215/H216,0)</f>
        <v>0</v>
      </c>
      <c r="I229" s="180"/>
      <c r="J229" s="179"/>
    </row>
    <row r="230" spans="1:10" s="16" customFormat="1" x14ac:dyDescent="0.2">
      <c r="A230" s="179"/>
      <c r="B230" s="179" t="s">
        <v>288</v>
      </c>
      <c r="C230" s="179"/>
      <c r="D230" s="180" t="s">
        <v>289</v>
      </c>
      <c r="E230" s="180">
        <f>IFERROR((((E217*E218)+(E219*E220)+(E221*E222))/E215),0)</f>
        <v>0</v>
      </c>
      <c r="F230" s="180">
        <f>IFERROR((((F217*F218)+(F219*F220)+(F221*F222))/F215),0)</f>
        <v>0</v>
      </c>
      <c r="G230" s="180">
        <f>IFERROR((((G217*G218)+(G219*G220)+(G221*G222))/G215),0)</f>
        <v>0</v>
      </c>
      <c r="H230" s="200">
        <f>IFERROR((((H217*H218)+(H219*H220)+(H221*H222))/H215),0)</f>
        <v>0</v>
      </c>
      <c r="I230" s="180"/>
      <c r="J230" s="179"/>
    </row>
    <row r="231" spans="1:10" s="16" customFormat="1" x14ac:dyDescent="0.2">
      <c r="A231" s="142"/>
      <c r="B231" s="142"/>
      <c r="C231" s="142"/>
      <c r="D231" s="143"/>
      <c r="E231" s="143"/>
      <c r="F231" s="143"/>
      <c r="G231" s="143"/>
      <c r="H231" s="194"/>
      <c r="I231" s="143"/>
      <c r="J231" s="142"/>
    </row>
    <row r="232" spans="1:10" s="16" customFormat="1" x14ac:dyDescent="0.2">
      <c r="A232" s="232" t="s">
        <v>1301</v>
      </c>
      <c r="B232" s="233" t="s">
        <v>1302</v>
      </c>
      <c r="C232" s="233"/>
      <c r="D232" s="239"/>
      <c r="E232" s="23"/>
      <c r="F232" s="23"/>
      <c r="G232" s="23"/>
      <c r="H232" s="194"/>
      <c r="I232" s="20"/>
      <c r="J232" s="20"/>
    </row>
    <row r="233" spans="1:10" s="16" customFormat="1" x14ac:dyDescent="0.2">
      <c r="A233" s="234" t="s">
        <v>1303</v>
      </c>
      <c r="B233" s="222" t="s">
        <v>197</v>
      </c>
      <c r="C233" s="222"/>
      <c r="D233" s="239"/>
      <c r="E233" s="23"/>
      <c r="F233" s="23"/>
      <c r="G233" s="23"/>
      <c r="H233" s="194"/>
      <c r="I233" s="20"/>
      <c r="J233" s="20"/>
    </row>
    <row r="234" spans="1:10" s="16" customFormat="1" x14ac:dyDescent="0.2">
      <c r="A234" s="234" t="s">
        <v>1304</v>
      </c>
      <c r="B234" s="222" t="s">
        <v>252</v>
      </c>
      <c r="C234" s="222"/>
      <c r="D234" s="208" t="s">
        <v>253</v>
      </c>
      <c r="E234" s="21"/>
      <c r="F234" s="21"/>
      <c r="G234" s="21"/>
      <c r="H234" s="194">
        <f t="shared" ref="H234:H248" si="10">IFERROR(AVERAGEA(E234:G234),0)</f>
        <v>0</v>
      </c>
      <c r="I234" s="20"/>
      <c r="J234" s="20"/>
    </row>
    <row r="235" spans="1:10" s="16" customFormat="1" x14ac:dyDescent="0.2">
      <c r="A235" s="234" t="s">
        <v>1305</v>
      </c>
      <c r="B235" s="222" t="s">
        <v>255</v>
      </c>
      <c r="C235" s="222"/>
      <c r="D235" s="208" t="s">
        <v>256</v>
      </c>
      <c r="E235" s="21"/>
      <c r="F235" s="21"/>
      <c r="G235" s="21"/>
      <c r="H235" s="194">
        <f t="shared" si="10"/>
        <v>0</v>
      </c>
      <c r="I235" s="20"/>
      <c r="J235" s="20"/>
    </row>
    <row r="236" spans="1:10" s="16" customFormat="1" x14ac:dyDescent="0.2">
      <c r="A236" s="234" t="s">
        <v>1306</v>
      </c>
      <c r="B236" s="222" t="s">
        <v>258</v>
      </c>
      <c r="C236" s="222"/>
      <c r="D236" s="208" t="s">
        <v>259</v>
      </c>
      <c r="E236" s="21"/>
      <c r="F236" s="21"/>
      <c r="G236" s="21"/>
      <c r="H236" s="194">
        <f t="shared" si="10"/>
        <v>0</v>
      </c>
      <c r="I236" s="20"/>
      <c r="J236" s="20"/>
    </row>
    <row r="237" spans="1:10" s="16" customFormat="1" x14ac:dyDescent="0.2">
      <c r="A237" s="234" t="s">
        <v>1307</v>
      </c>
      <c r="B237" s="222" t="s">
        <v>261</v>
      </c>
      <c r="C237" s="222"/>
      <c r="D237" s="208" t="s">
        <v>256</v>
      </c>
      <c r="E237" s="21"/>
      <c r="F237" s="21"/>
      <c r="G237" s="21"/>
      <c r="H237" s="194">
        <f t="shared" si="10"/>
        <v>0</v>
      </c>
      <c r="I237" s="20"/>
      <c r="J237" s="20"/>
    </row>
    <row r="238" spans="1:10" s="16" customFormat="1" x14ac:dyDescent="0.2">
      <c r="A238" s="234" t="s">
        <v>1308</v>
      </c>
      <c r="B238" s="222" t="s">
        <v>263</v>
      </c>
      <c r="C238" s="222"/>
      <c r="D238" s="208" t="s">
        <v>264</v>
      </c>
      <c r="E238" s="21"/>
      <c r="F238" s="21"/>
      <c r="G238" s="21"/>
      <c r="H238" s="194">
        <f t="shared" si="10"/>
        <v>0</v>
      </c>
      <c r="I238" s="20"/>
      <c r="J238" s="20"/>
    </row>
    <row r="239" spans="1:10" s="16" customFormat="1" x14ac:dyDescent="0.2">
      <c r="A239" s="234" t="s">
        <v>1309</v>
      </c>
      <c r="B239" s="222" t="s">
        <v>266</v>
      </c>
      <c r="C239" s="222"/>
      <c r="D239" s="208" t="s">
        <v>256</v>
      </c>
      <c r="E239" s="21"/>
      <c r="F239" s="21"/>
      <c r="G239" s="21"/>
      <c r="H239" s="194">
        <f t="shared" si="10"/>
        <v>0</v>
      </c>
      <c r="I239" s="20"/>
      <c r="J239" s="20"/>
    </row>
    <row r="240" spans="1:10" s="16" customFormat="1" x14ac:dyDescent="0.2">
      <c r="A240" s="234" t="s">
        <v>1310</v>
      </c>
      <c r="B240" s="222" t="s">
        <v>268</v>
      </c>
      <c r="C240" s="222"/>
      <c r="D240" s="208" t="s">
        <v>264</v>
      </c>
      <c r="E240" s="21"/>
      <c r="F240" s="21"/>
      <c r="G240" s="21"/>
      <c r="H240" s="194">
        <f t="shared" si="10"/>
        <v>0</v>
      </c>
      <c r="I240" s="20"/>
      <c r="J240" s="20"/>
    </row>
    <row r="241" spans="1:10" s="16" customFormat="1" x14ac:dyDescent="0.2">
      <c r="A241" s="234" t="s">
        <v>1311</v>
      </c>
      <c r="B241" s="222" t="s">
        <v>270</v>
      </c>
      <c r="C241" s="222"/>
      <c r="D241" s="208" t="s">
        <v>256</v>
      </c>
      <c r="E241" s="21"/>
      <c r="F241" s="21"/>
      <c r="G241" s="21"/>
      <c r="H241" s="194">
        <f t="shared" si="10"/>
        <v>0</v>
      </c>
      <c r="I241" s="20"/>
      <c r="J241" s="20"/>
    </row>
    <row r="242" spans="1:10" s="16" customFormat="1" x14ac:dyDescent="0.2">
      <c r="A242" s="234" t="s">
        <v>1312</v>
      </c>
      <c r="B242" s="222" t="s">
        <v>272</v>
      </c>
      <c r="C242" s="222"/>
      <c r="D242" s="208" t="s">
        <v>264</v>
      </c>
      <c r="E242" s="21"/>
      <c r="F242" s="21"/>
      <c r="G242" s="21"/>
      <c r="H242" s="194">
        <f t="shared" si="10"/>
        <v>0</v>
      </c>
      <c r="I242" s="20"/>
      <c r="J242" s="20"/>
    </row>
    <row r="243" spans="1:10" s="16" customFormat="1" x14ac:dyDescent="0.2">
      <c r="A243" s="234" t="s">
        <v>1313</v>
      </c>
      <c r="B243" s="222" t="s">
        <v>274</v>
      </c>
      <c r="C243" s="222"/>
      <c r="D243" s="208" t="s">
        <v>275</v>
      </c>
      <c r="E243" s="21"/>
      <c r="F243" s="21"/>
      <c r="G243" s="21"/>
      <c r="H243" s="194">
        <f t="shared" si="10"/>
        <v>0</v>
      </c>
      <c r="I243" s="20"/>
      <c r="J243" s="20"/>
    </row>
    <row r="244" spans="1:10" s="16" customFormat="1" x14ac:dyDescent="0.2">
      <c r="A244" s="234" t="s">
        <v>1314</v>
      </c>
      <c r="B244" s="222" t="s">
        <v>277</v>
      </c>
      <c r="C244" s="222"/>
      <c r="D244" s="208" t="s">
        <v>8</v>
      </c>
      <c r="E244" s="21"/>
      <c r="F244" s="21"/>
      <c r="G244" s="21"/>
      <c r="H244" s="194">
        <f t="shared" si="10"/>
        <v>0</v>
      </c>
      <c r="I244" s="20"/>
      <c r="J244" s="20"/>
    </row>
    <row r="245" spans="1:10" s="16" customFormat="1" x14ac:dyDescent="0.2">
      <c r="A245" s="234" t="s">
        <v>1315</v>
      </c>
      <c r="B245" s="222" t="s">
        <v>279</v>
      </c>
      <c r="C245" s="222"/>
      <c r="D245" s="208" t="s">
        <v>280</v>
      </c>
      <c r="E245" s="21"/>
      <c r="F245" s="21"/>
      <c r="G245" s="21"/>
      <c r="H245" s="194">
        <f t="shared" si="10"/>
        <v>0</v>
      </c>
      <c r="I245" s="20"/>
      <c r="J245" s="20"/>
    </row>
    <row r="246" spans="1:10" s="16" customFormat="1" x14ac:dyDescent="0.2">
      <c r="A246" s="234" t="s">
        <v>1316</v>
      </c>
      <c r="B246" s="222" t="s">
        <v>282</v>
      </c>
      <c r="C246" s="222"/>
      <c r="D246" s="208" t="s">
        <v>275</v>
      </c>
      <c r="E246" s="21"/>
      <c r="F246" s="21"/>
      <c r="G246" s="21"/>
      <c r="H246" s="194">
        <f t="shared" si="10"/>
        <v>0</v>
      </c>
      <c r="I246" s="20"/>
      <c r="J246" s="20"/>
    </row>
    <row r="247" spans="1:10" s="16" customFormat="1" x14ac:dyDescent="0.2">
      <c r="A247" s="234" t="s">
        <v>1317</v>
      </c>
      <c r="B247" s="222" t="s">
        <v>284</v>
      </c>
      <c r="C247" s="222"/>
      <c r="D247" s="208" t="s">
        <v>264</v>
      </c>
      <c r="E247" s="21"/>
      <c r="F247" s="21"/>
      <c r="G247" s="21"/>
      <c r="H247" s="194">
        <f t="shared" si="10"/>
        <v>0</v>
      </c>
      <c r="I247" s="20"/>
      <c r="J247" s="20"/>
    </row>
    <row r="248" spans="1:10" s="16" customFormat="1" x14ac:dyDescent="0.2">
      <c r="A248" s="234" t="s">
        <v>1318</v>
      </c>
      <c r="B248" s="222" t="s">
        <v>286</v>
      </c>
      <c r="C248" s="222"/>
      <c r="D248" s="208" t="s">
        <v>8</v>
      </c>
      <c r="E248" s="21"/>
      <c r="F248" s="21"/>
      <c r="G248" s="21"/>
      <c r="H248" s="194">
        <f t="shared" si="10"/>
        <v>0</v>
      </c>
      <c r="I248" s="20"/>
      <c r="J248" s="20"/>
    </row>
    <row r="249" spans="1:10" s="16" customFormat="1" x14ac:dyDescent="0.2">
      <c r="A249" s="179"/>
      <c r="B249" s="179" t="s">
        <v>287</v>
      </c>
      <c r="C249" s="179"/>
      <c r="D249" s="180" t="s">
        <v>253</v>
      </c>
      <c r="E249" s="180">
        <f>IFERROR(E235/E236,0)</f>
        <v>0</v>
      </c>
      <c r="F249" s="180">
        <f>IFERROR(F235/F236,0)</f>
        <v>0</v>
      </c>
      <c r="G249" s="180">
        <f>IFERROR(G235/G236,0)</f>
        <v>0</v>
      </c>
      <c r="H249" s="200">
        <f>IFERROR(H235/H236,0)</f>
        <v>0</v>
      </c>
      <c r="I249" s="180">
        <f>IFERROR(I235/I236,0)</f>
        <v>0</v>
      </c>
      <c r="J249" s="179"/>
    </row>
    <row r="250" spans="1:10" s="16" customFormat="1" x14ac:dyDescent="0.2">
      <c r="A250" s="179"/>
      <c r="B250" s="179" t="s">
        <v>288</v>
      </c>
      <c r="C250" s="179"/>
      <c r="D250" s="180" t="s">
        <v>289</v>
      </c>
      <c r="E250" s="180">
        <f>IFERROR((((E237*E238)+(E239*E240)+(E241*E242))/E235),0)</f>
        <v>0</v>
      </c>
      <c r="F250" s="180">
        <f>IFERROR((((F237*F238)+(F239*F240)+(F241*F242))/F235),0)</f>
        <v>0</v>
      </c>
      <c r="G250" s="180">
        <f>IFERROR((((G237*G238)+(G239*G240)+(G241*G242))/G235),0)</f>
        <v>0</v>
      </c>
      <c r="H250" s="200">
        <f>IFERROR((((H237*H238)+(H239*H240)+(H241*H242))/H235),0)</f>
        <v>0</v>
      </c>
      <c r="I250" s="180">
        <f>IFERROR((((I237*I238)+(I239*I240)+(I241*I242))/I235),0)</f>
        <v>0</v>
      </c>
      <c r="J250" s="179"/>
    </row>
    <row r="251" spans="1:10" s="16" customFormat="1" x14ac:dyDescent="0.2">
      <c r="A251" s="235"/>
      <c r="B251" s="235"/>
      <c r="C251" s="235"/>
      <c r="D251" s="235"/>
      <c r="E251" s="24"/>
      <c r="F251" s="24"/>
      <c r="G251" s="24"/>
      <c r="H251" s="194"/>
      <c r="I251" s="12"/>
      <c r="J251" s="12"/>
    </row>
    <row r="252" spans="1:10" s="16" customFormat="1" x14ac:dyDescent="0.2">
      <c r="A252" s="232" t="s">
        <v>1319</v>
      </c>
      <c r="B252" s="233" t="s">
        <v>1320</v>
      </c>
      <c r="C252" s="233"/>
      <c r="D252" s="239"/>
      <c r="E252" s="23"/>
      <c r="F252" s="23"/>
      <c r="G252" s="23"/>
      <c r="H252" s="194"/>
      <c r="I252" s="20"/>
      <c r="J252" s="20"/>
    </row>
    <row r="253" spans="1:10" s="16" customFormat="1" x14ac:dyDescent="0.2">
      <c r="A253" s="234" t="s">
        <v>1321</v>
      </c>
      <c r="B253" s="222" t="s">
        <v>197</v>
      </c>
      <c r="C253" s="222"/>
      <c r="D253" s="239"/>
      <c r="E253" s="23"/>
      <c r="F253" s="23"/>
      <c r="G253" s="23"/>
      <c r="H253" s="194"/>
      <c r="I253" s="20"/>
      <c r="J253" s="20"/>
    </row>
    <row r="254" spans="1:10" s="16" customFormat="1" x14ac:dyDescent="0.2">
      <c r="A254" s="234" t="s">
        <v>1322</v>
      </c>
      <c r="B254" s="222" t="s">
        <v>252</v>
      </c>
      <c r="C254" s="222"/>
      <c r="D254" s="208" t="s">
        <v>253</v>
      </c>
      <c r="E254" s="21"/>
      <c r="F254" s="21"/>
      <c r="G254" s="21"/>
      <c r="H254" s="194">
        <f t="shared" ref="H254:H268" si="11">IFERROR(AVERAGEA(E254:G254),0)</f>
        <v>0</v>
      </c>
      <c r="I254" s="20"/>
      <c r="J254" s="20"/>
    </row>
    <row r="255" spans="1:10" s="16" customFormat="1" x14ac:dyDescent="0.2">
      <c r="A255" s="234" t="s">
        <v>1323</v>
      </c>
      <c r="B255" s="222" t="s">
        <v>255</v>
      </c>
      <c r="C255" s="222"/>
      <c r="D255" s="208" t="s">
        <v>256</v>
      </c>
      <c r="E255" s="21"/>
      <c r="F255" s="21"/>
      <c r="G255" s="21"/>
      <c r="H255" s="194">
        <f t="shared" si="11"/>
        <v>0</v>
      </c>
      <c r="I255" s="20"/>
      <c r="J255" s="20"/>
    </row>
    <row r="256" spans="1:10" s="16" customFormat="1" x14ac:dyDescent="0.2">
      <c r="A256" s="234" t="s">
        <v>1324</v>
      </c>
      <c r="B256" s="222" t="s">
        <v>258</v>
      </c>
      <c r="C256" s="222"/>
      <c r="D256" s="208" t="s">
        <v>259</v>
      </c>
      <c r="E256" s="21"/>
      <c r="F256" s="21"/>
      <c r="G256" s="21"/>
      <c r="H256" s="194">
        <f t="shared" si="11"/>
        <v>0</v>
      </c>
      <c r="I256" s="20"/>
      <c r="J256" s="20"/>
    </row>
    <row r="257" spans="1:10" s="16" customFormat="1" x14ac:dyDescent="0.2">
      <c r="A257" s="234" t="s">
        <v>1325</v>
      </c>
      <c r="B257" s="222" t="s">
        <v>261</v>
      </c>
      <c r="C257" s="222"/>
      <c r="D257" s="208" t="s">
        <v>256</v>
      </c>
      <c r="E257" s="21"/>
      <c r="F257" s="21"/>
      <c r="G257" s="21"/>
      <c r="H257" s="194">
        <f t="shared" si="11"/>
        <v>0</v>
      </c>
      <c r="I257" s="20"/>
      <c r="J257" s="20"/>
    </row>
    <row r="258" spans="1:10" s="16" customFormat="1" x14ac:dyDescent="0.2">
      <c r="A258" s="234" t="s">
        <v>1326</v>
      </c>
      <c r="B258" s="222" t="s">
        <v>263</v>
      </c>
      <c r="C258" s="222"/>
      <c r="D258" s="208" t="s">
        <v>264</v>
      </c>
      <c r="E258" s="21"/>
      <c r="F258" s="21"/>
      <c r="G258" s="21"/>
      <c r="H258" s="194">
        <f t="shared" si="11"/>
        <v>0</v>
      </c>
      <c r="I258" s="20"/>
      <c r="J258" s="20"/>
    </row>
    <row r="259" spans="1:10" s="16" customFormat="1" x14ac:dyDescent="0.2">
      <c r="A259" s="234" t="s">
        <v>1327</v>
      </c>
      <c r="B259" s="222" t="s">
        <v>266</v>
      </c>
      <c r="C259" s="222"/>
      <c r="D259" s="208" t="s">
        <v>256</v>
      </c>
      <c r="E259" s="21"/>
      <c r="F259" s="21"/>
      <c r="G259" s="21"/>
      <c r="H259" s="194">
        <f t="shared" si="11"/>
        <v>0</v>
      </c>
      <c r="I259" s="20"/>
      <c r="J259" s="20"/>
    </row>
    <row r="260" spans="1:10" s="16" customFormat="1" x14ac:dyDescent="0.2">
      <c r="A260" s="234" t="s">
        <v>1328</v>
      </c>
      <c r="B260" s="222" t="s">
        <v>268</v>
      </c>
      <c r="C260" s="222"/>
      <c r="D260" s="208" t="s">
        <v>264</v>
      </c>
      <c r="E260" s="21"/>
      <c r="F260" s="21"/>
      <c r="G260" s="21"/>
      <c r="H260" s="194">
        <f t="shared" si="11"/>
        <v>0</v>
      </c>
      <c r="I260" s="20"/>
      <c r="J260" s="20"/>
    </row>
    <row r="261" spans="1:10" s="16" customFormat="1" x14ac:dyDescent="0.2">
      <c r="A261" s="234" t="s">
        <v>1329</v>
      </c>
      <c r="B261" s="222" t="s">
        <v>270</v>
      </c>
      <c r="C261" s="222"/>
      <c r="D261" s="208" t="s">
        <v>256</v>
      </c>
      <c r="E261" s="21"/>
      <c r="F261" s="21"/>
      <c r="G261" s="21"/>
      <c r="H261" s="194">
        <f t="shared" si="11"/>
        <v>0</v>
      </c>
      <c r="I261" s="20"/>
      <c r="J261" s="20"/>
    </row>
    <row r="262" spans="1:10" s="16" customFormat="1" x14ac:dyDescent="0.2">
      <c r="A262" s="234" t="s">
        <v>1330</v>
      </c>
      <c r="B262" s="222" t="s">
        <v>272</v>
      </c>
      <c r="C262" s="222"/>
      <c r="D262" s="208" t="s">
        <v>264</v>
      </c>
      <c r="E262" s="21"/>
      <c r="F262" s="21"/>
      <c r="G262" s="21"/>
      <c r="H262" s="194">
        <f t="shared" si="11"/>
        <v>0</v>
      </c>
      <c r="I262" s="20"/>
      <c r="J262" s="20"/>
    </row>
    <row r="263" spans="1:10" s="16" customFormat="1" x14ac:dyDescent="0.2">
      <c r="A263" s="234" t="s">
        <v>1331</v>
      </c>
      <c r="B263" s="222" t="s">
        <v>274</v>
      </c>
      <c r="C263" s="222"/>
      <c r="D263" s="208" t="s">
        <v>275</v>
      </c>
      <c r="E263" s="21"/>
      <c r="F263" s="21"/>
      <c r="G263" s="21"/>
      <c r="H263" s="194">
        <f t="shared" si="11"/>
        <v>0</v>
      </c>
      <c r="I263" s="20"/>
      <c r="J263" s="20"/>
    </row>
    <row r="264" spans="1:10" s="16" customFormat="1" x14ac:dyDescent="0.2">
      <c r="A264" s="234" t="s">
        <v>1332</v>
      </c>
      <c r="B264" s="222" t="s">
        <v>277</v>
      </c>
      <c r="C264" s="222"/>
      <c r="D264" s="208" t="s">
        <v>8</v>
      </c>
      <c r="E264" s="21"/>
      <c r="F264" s="21"/>
      <c r="G264" s="21"/>
      <c r="H264" s="194">
        <f t="shared" si="11"/>
        <v>0</v>
      </c>
      <c r="I264" s="20"/>
      <c r="J264" s="20"/>
    </row>
    <row r="265" spans="1:10" s="16" customFormat="1" x14ac:dyDescent="0.2">
      <c r="A265" s="234" t="s">
        <v>1333</v>
      </c>
      <c r="B265" s="222" t="s">
        <v>279</v>
      </c>
      <c r="C265" s="222"/>
      <c r="D265" s="208" t="s">
        <v>280</v>
      </c>
      <c r="E265" s="21"/>
      <c r="F265" s="21"/>
      <c r="G265" s="21"/>
      <c r="H265" s="194">
        <f t="shared" si="11"/>
        <v>0</v>
      </c>
      <c r="I265" s="20"/>
      <c r="J265" s="20"/>
    </row>
    <row r="266" spans="1:10" s="16" customFormat="1" x14ac:dyDescent="0.2">
      <c r="A266" s="234" t="s">
        <v>1334</v>
      </c>
      <c r="B266" s="222" t="s">
        <v>282</v>
      </c>
      <c r="C266" s="222"/>
      <c r="D266" s="208" t="s">
        <v>275</v>
      </c>
      <c r="E266" s="21"/>
      <c r="F266" s="21"/>
      <c r="G266" s="21"/>
      <c r="H266" s="194">
        <f t="shared" si="11"/>
        <v>0</v>
      </c>
      <c r="I266" s="20"/>
      <c r="J266" s="20"/>
    </row>
    <row r="267" spans="1:10" s="16" customFormat="1" x14ac:dyDescent="0.2">
      <c r="A267" s="234" t="s">
        <v>1335</v>
      </c>
      <c r="B267" s="222" t="s">
        <v>284</v>
      </c>
      <c r="C267" s="222"/>
      <c r="D267" s="208" t="s">
        <v>264</v>
      </c>
      <c r="E267" s="21"/>
      <c r="F267" s="21">
        <v>234</v>
      </c>
      <c r="G267" s="21"/>
      <c r="H267" s="194">
        <f t="shared" si="11"/>
        <v>234</v>
      </c>
      <c r="I267" s="20"/>
      <c r="J267" s="20"/>
    </row>
    <row r="268" spans="1:10" s="16" customFormat="1" x14ac:dyDescent="0.2">
      <c r="A268" s="234" t="s">
        <v>1336</v>
      </c>
      <c r="B268" s="222" t="s">
        <v>286</v>
      </c>
      <c r="C268" s="222"/>
      <c r="D268" s="208" t="s">
        <v>8</v>
      </c>
      <c r="E268" s="21"/>
      <c r="F268" s="21"/>
      <c r="G268" s="21"/>
      <c r="H268" s="194">
        <f t="shared" si="11"/>
        <v>0</v>
      </c>
      <c r="I268" s="20"/>
      <c r="J268" s="20"/>
    </row>
    <row r="269" spans="1:10" s="16" customFormat="1" x14ac:dyDescent="0.2">
      <c r="A269" s="179"/>
      <c r="B269" s="179" t="s">
        <v>287</v>
      </c>
      <c r="C269" s="179"/>
      <c r="D269" s="180" t="s">
        <v>253</v>
      </c>
      <c r="E269" s="180">
        <f>IFERROR(E255/E256,0)</f>
        <v>0</v>
      </c>
      <c r="F269" s="180">
        <f>IFERROR(F255/F256,0)</f>
        <v>0</v>
      </c>
      <c r="G269" s="180">
        <f>IFERROR(G255/G256,0)</f>
        <v>0</v>
      </c>
      <c r="H269" s="200">
        <f>IFERROR(H255/H256,0)</f>
        <v>0</v>
      </c>
      <c r="I269" s="180">
        <f>IFERROR(I255/I256,0)</f>
        <v>0</v>
      </c>
      <c r="J269" s="179"/>
    </row>
    <row r="270" spans="1:10" s="16" customFormat="1" x14ac:dyDescent="0.2">
      <c r="A270" s="179"/>
      <c r="B270" s="179" t="s">
        <v>288</v>
      </c>
      <c r="C270" s="179"/>
      <c r="D270" s="180" t="s">
        <v>289</v>
      </c>
      <c r="E270" s="180">
        <f>IFERROR((((E257*E258)+(E259*E260)+(E261*E262))/E255),0)</f>
        <v>0</v>
      </c>
      <c r="F270" s="180">
        <f>IFERROR((((F257*F258)+(F259*F260)+(F261*F262))/F255),0)</f>
        <v>0</v>
      </c>
      <c r="G270" s="180">
        <f>IFERROR((((G257*G258)+(G259*G260)+(G261*G262))/G255),0)</f>
        <v>0</v>
      </c>
      <c r="H270" s="200">
        <f>IFERROR((((H257*H258)+(H259*H260)+(H261*H262))/H255),0)</f>
        <v>0</v>
      </c>
      <c r="I270" s="180">
        <f>IFERROR((((I257*I258)+(I259*I260)+(I261*I262))/I255),0)</f>
        <v>0</v>
      </c>
      <c r="J270" s="179"/>
    </row>
    <row r="271" spans="1:10" s="16" customFormat="1" x14ac:dyDescent="0.2">
      <c r="A271" s="142"/>
      <c r="B271" s="142"/>
      <c r="C271" s="142"/>
      <c r="D271" s="143"/>
      <c r="E271" s="143"/>
      <c r="F271" s="143"/>
      <c r="G271" s="143"/>
      <c r="H271" s="194"/>
      <c r="I271" s="143"/>
      <c r="J271" s="142"/>
    </row>
    <row r="272" spans="1:10" x14ac:dyDescent="0.2">
      <c r="A272" s="232" t="s">
        <v>326</v>
      </c>
      <c r="B272" s="233" t="s">
        <v>327</v>
      </c>
      <c r="C272" s="233"/>
      <c r="D272" s="222"/>
      <c r="E272" s="20"/>
      <c r="F272" s="20"/>
      <c r="G272" s="20"/>
      <c r="H272" s="194"/>
      <c r="I272" s="20"/>
      <c r="J272" s="20"/>
    </row>
    <row r="273" spans="1:10" x14ac:dyDescent="0.2">
      <c r="A273" s="232" t="s">
        <v>328</v>
      </c>
      <c r="B273" s="233" t="s">
        <v>248</v>
      </c>
      <c r="C273" s="233"/>
      <c r="D273" s="222"/>
      <c r="E273" s="20"/>
      <c r="F273" s="20"/>
      <c r="G273" s="20"/>
      <c r="H273" s="194"/>
      <c r="I273" s="20"/>
      <c r="J273" s="20"/>
    </row>
    <row r="274" spans="1:10" x14ac:dyDescent="0.2">
      <c r="A274" s="234" t="s">
        <v>329</v>
      </c>
      <c r="B274" s="222" t="s">
        <v>197</v>
      </c>
      <c r="C274" s="222"/>
      <c r="D274" s="222"/>
      <c r="E274" s="20"/>
      <c r="F274" s="20"/>
      <c r="G274" s="20"/>
      <c r="H274" s="194"/>
      <c r="I274" s="20"/>
      <c r="J274" s="20"/>
    </row>
    <row r="275" spans="1:10" x14ac:dyDescent="0.2">
      <c r="A275" s="234" t="s">
        <v>330</v>
      </c>
      <c r="B275" s="222" t="s">
        <v>252</v>
      </c>
      <c r="C275" s="222"/>
      <c r="D275" s="208" t="s">
        <v>253</v>
      </c>
      <c r="E275" s="21"/>
      <c r="F275" s="21"/>
      <c r="G275" s="21"/>
      <c r="H275" s="194">
        <f t="shared" ref="H275:H289" si="12">IFERROR(AVERAGEA(E275:G275),0)</f>
        <v>0</v>
      </c>
      <c r="I275" s="20"/>
      <c r="J275" s="20"/>
    </row>
    <row r="276" spans="1:10" x14ac:dyDescent="0.2">
      <c r="A276" s="234" t="s">
        <v>331</v>
      </c>
      <c r="B276" s="222" t="s">
        <v>255</v>
      </c>
      <c r="C276" s="222"/>
      <c r="D276" s="208" t="s">
        <v>256</v>
      </c>
      <c r="E276" s="21"/>
      <c r="F276" s="21"/>
      <c r="G276" s="21"/>
      <c r="H276" s="194">
        <f t="shared" si="12"/>
        <v>0</v>
      </c>
      <c r="I276" s="20"/>
      <c r="J276" s="20"/>
    </row>
    <row r="277" spans="1:10" x14ac:dyDescent="0.2">
      <c r="A277" s="234" t="s">
        <v>332</v>
      </c>
      <c r="B277" s="222" t="s">
        <v>258</v>
      </c>
      <c r="C277" s="222"/>
      <c r="D277" s="208" t="s">
        <v>259</v>
      </c>
      <c r="E277" s="21"/>
      <c r="F277" s="21"/>
      <c r="G277" s="21"/>
      <c r="H277" s="194">
        <f t="shared" si="12"/>
        <v>0</v>
      </c>
      <c r="I277" s="20"/>
      <c r="J277" s="20"/>
    </row>
    <row r="278" spans="1:10" x14ac:dyDescent="0.2">
      <c r="A278" s="234" t="s">
        <v>333</v>
      </c>
      <c r="B278" s="222" t="s">
        <v>261</v>
      </c>
      <c r="C278" s="222"/>
      <c r="D278" s="208" t="s">
        <v>256</v>
      </c>
      <c r="E278" s="21"/>
      <c r="F278" s="21"/>
      <c r="G278" s="21"/>
      <c r="H278" s="194">
        <f t="shared" si="12"/>
        <v>0</v>
      </c>
      <c r="I278" s="20"/>
      <c r="J278" s="20"/>
    </row>
    <row r="279" spans="1:10" x14ac:dyDescent="0.2">
      <c r="A279" s="234" t="s">
        <v>334</v>
      </c>
      <c r="B279" s="222" t="s">
        <v>263</v>
      </c>
      <c r="C279" s="222"/>
      <c r="D279" s="208" t="s">
        <v>264</v>
      </c>
      <c r="E279" s="21"/>
      <c r="F279" s="21"/>
      <c r="G279" s="21"/>
      <c r="H279" s="194">
        <f t="shared" si="12"/>
        <v>0</v>
      </c>
      <c r="I279" s="20"/>
      <c r="J279" s="20"/>
    </row>
    <row r="280" spans="1:10" x14ac:dyDescent="0.2">
      <c r="A280" s="234" t="s">
        <v>335</v>
      </c>
      <c r="B280" s="222" t="s">
        <v>266</v>
      </c>
      <c r="C280" s="222"/>
      <c r="D280" s="208" t="s">
        <v>256</v>
      </c>
      <c r="E280" s="21"/>
      <c r="F280" s="21"/>
      <c r="G280" s="21"/>
      <c r="H280" s="194">
        <f t="shared" si="12"/>
        <v>0</v>
      </c>
      <c r="I280" s="20"/>
      <c r="J280" s="20"/>
    </row>
    <row r="281" spans="1:10" x14ac:dyDescent="0.2">
      <c r="A281" s="234" t="s">
        <v>336</v>
      </c>
      <c r="B281" s="222" t="s">
        <v>268</v>
      </c>
      <c r="C281" s="222"/>
      <c r="D281" s="208" t="s">
        <v>264</v>
      </c>
      <c r="E281" s="21"/>
      <c r="F281" s="21"/>
      <c r="G281" s="21"/>
      <c r="H281" s="194">
        <f t="shared" si="12"/>
        <v>0</v>
      </c>
      <c r="I281" s="20"/>
      <c r="J281" s="20"/>
    </row>
    <row r="282" spans="1:10" x14ac:dyDescent="0.2">
      <c r="A282" s="234" t="s">
        <v>337</v>
      </c>
      <c r="B282" s="222" t="s">
        <v>270</v>
      </c>
      <c r="C282" s="222"/>
      <c r="D282" s="208" t="s">
        <v>256</v>
      </c>
      <c r="E282" s="21"/>
      <c r="F282" s="21"/>
      <c r="G282" s="21"/>
      <c r="H282" s="194">
        <f t="shared" si="12"/>
        <v>0</v>
      </c>
      <c r="I282" s="20"/>
      <c r="J282" s="20"/>
    </row>
    <row r="283" spans="1:10" x14ac:dyDescent="0.2">
      <c r="A283" s="234" t="s">
        <v>338</v>
      </c>
      <c r="B283" s="222" t="s">
        <v>272</v>
      </c>
      <c r="C283" s="222"/>
      <c r="D283" s="208" t="s">
        <v>264</v>
      </c>
      <c r="E283" s="21"/>
      <c r="F283" s="21"/>
      <c r="G283" s="21"/>
      <c r="H283" s="194">
        <f t="shared" si="12"/>
        <v>0</v>
      </c>
      <c r="I283" s="20"/>
      <c r="J283" s="20"/>
    </row>
    <row r="284" spans="1:10" x14ac:dyDescent="0.2">
      <c r="A284" s="234" t="s">
        <v>339</v>
      </c>
      <c r="B284" s="222" t="s">
        <v>274</v>
      </c>
      <c r="C284" s="222"/>
      <c r="D284" s="208" t="s">
        <v>275</v>
      </c>
      <c r="E284" s="21"/>
      <c r="F284" s="21"/>
      <c r="G284" s="21"/>
      <c r="H284" s="194">
        <f t="shared" si="12"/>
        <v>0</v>
      </c>
      <c r="I284" s="20"/>
      <c r="J284" s="20"/>
    </row>
    <row r="285" spans="1:10" x14ac:dyDescent="0.2">
      <c r="A285" s="234" t="s">
        <v>340</v>
      </c>
      <c r="B285" s="222" t="s">
        <v>277</v>
      </c>
      <c r="C285" s="222"/>
      <c r="D285" s="208" t="s">
        <v>8</v>
      </c>
      <c r="E285" s="21"/>
      <c r="F285" s="21"/>
      <c r="G285" s="21"/>
      <c r="H285" s="194">
        <f t="shared" si="12"/>
        <v>0</v>
      </c>
      <c r="I285" s="20"/>
      <c r="J285" s="20"/>
    </row>
    <row r="286" spans="1:10" x14ac:dyDescent="0.2">
      <c r="A286" s="234" t="s">
        <v>341</v>
      </c>
      <c r="B286" s="222" t="s">
        <v>279</v>
      </c>
      <c r="C286" s="222"/>
      <c r="D286" s="208" t="s">
        <v>280</v>
      </c>
      <c r="E286" s="21"/>
      <c r="F286" s="21"/>
      <c r="G286" s="21"/>
      <c r="H286" s="194">
        <f t="shared" si="12"/>
        <v>0</v>
      </c>
      <c r="I286" s="20"/>
      <c r="J286" s="20"/>
    </row>
    <row r="287" spans="1:10" x14ac:dyDescent="0.2">
      <c r="A287" s="234" t="s">
        <v>342</v>
      </c>
      <c r="B287" s="222" t="s">
        <v>282</v>
      </c>
      <c r="C287" s="222"/>
      <c r="D287" s="208" t="s">
        <v>275</v>
      </c>
      <c r="E287" s="21"/>
      <c r="F287" s="21"/>
      <c r="G287" s="21"/>
      <c r="H287" s="194">
        <f t="shared" si="12"/>
        <v>0</v>
      </c>
      <c r="I287" s="20"/>
      <c r="J287" s="20"/>
    </row>
    <row r="288" spans="1:10" x14ac:dyDescent="0.2">
      <c r="A288" s="234" t="s">
        <v>343</v>
      </c>
      <c r="B288" s="222" t="s">
        <v>284</v>
      </c>
      <c r="C288" s="222"/>
      <c r="D288" s="208" t="s">
        <v>264</v>
      </c>
      <c r="E288" s="21"/>
      <c r="F288" s="21"/>
      <c r="G288" s="21"/>
      <c r="H288" s="194">
        <f t="shared" si="12"/>
        <v>0</v>
      </c>
      <c r="I288" s="20"/>
      <c r="J288" s="20"/>
    </row>
    <row r="289" spans="1:10" x14ac:dyDescent="0.2">
      <c r="A289" s="234" t="s">
        <v>344</v>
      </c>
      <c r="B289" s="222" t="s">
        <v>286</v>
      </c>
      <c r="C289" s="222"/>
      <c r="D289" s="208" t="s">
        <v>8</v>
      </c>
      <c r="E289" s="21"/>
      <c r="F289" s="21"/>
      <c r="G289" s="21"/>
      <c r="H289" s="194">
        <f t="shared" si="12"/>
        <v>0</v>
      </c>
      <c r="I289" s="20"/>
      <c r="J289" s="20"/>
    </row>
    <row r="290" spans="1:10" s="16" customFormat="1" x14ac:dyDescent="0.2">
      <c r="A290" s="203"/>
      <c r="B290" s="203" t="s">
        <v>287</v>
      </c>
      <c r="C290" s="203"/>
      <c r="D290" s="204" t="s">
        <v>253</v>
      </c>
      <c r="E290" s="204">
        <f>IFERROR(E276/E277,0)</f>
        <v>0</v>
      </c>
      <c r="F290" s="204">
        <f>IFERROR(F276/F277,0)</f>
        <v>0</v>
      </c>
      <c r="G290" s="204">
        <f>IFERROR(G276/G277,0)</f>
        <v>0</v>
      </c>
      <c r="H290" s="205">
        <f>IFERROR(H276/H277,0)</f>
        <v>0</v>
      </c>
      <c r="I290" s="204">
        <f>IFERROR(I276/I277,0)</f>
        <v>0</v>
      </c>
      <c r="J290" s="203"/>
    </row>
    <row r="291" spans="1:10" s="16" customFormat="1" x14ac:dyDescent="0.2">
      <c r="A291" s="203"/>
      <c r="B291" s="203" t="s">
        <v>288</v>
      </c>
      <c r="C291" s="203"/>
      <c r="D291" s="204" t="s">
        <v>289</v>
      </c>
      <c r="E291" s="204">
        <f>IFERROR((((E278*E279)+(E280*E281)+(E282*E283))/E276),0)</f>
        <v>0</v>
      </c>
      <c r="F291" s="204">
        <f>IFERROR((((F278*F279)+(F280*F281)+(F282*F283))/F276),0)</f>
        <v>0</v>
      </c>
      <c r="G291" s="204">
        <f>IFERROR((((G278*G279)+(G280*G281)+(G282*G283))/G276),0)</f>
        <v>0</v>
      </c>
      <c r="H291" s="205">
        <f>IFERROR((((H278*H279)+(H280*H281)+(H282*H283))/H276),0)</f>
        <v>0</v>
      </c>
      <c r="I291" s="204">
        <f>IFERROR((((I278*I279)+(I280*I281)+(I282*I283))/I276),0)</f>
        <v>0</v>
      </c>
      <c r="J291" s="203"/>
    </row>
    <row r="292" spans="1:10" x14ac:dyDescent="0.2">
      <c r="A292" s="239"/>
      <c r="B292" s="239"/>
      <c r="C292" s="239"/>
      <c r="D292" s="239"/>
      <c r="E292" s="23"/>
      <c r="F292" s="23"/>
      <c r="G292" s="23"/>
      <c r="H292" s="194"/>
      <c r="I292" s="20"/>
      <c r="J292" s="20"/>
    </row>
    <row r="293" spans="1:10" x14ac:dyDescent="0.2">
      <c r="A293" s="240" t="s">
        <v>345</v>
      </c>
      <c r="B293" s="241" t="s">
        <v>346</v>
      </c>
      <c r="C293" s="241"/>
      <c r="D293" s="242"/>
      <c r="E293" s="182"/>
      <c r="F293" s="182"/>
      <c r="G293" s="182"/>
      <c r="H293" s="201"/>
      <c r="I293" s="182"/>
      <c r="J293" s="182"/>
    </row>
    <row r="294" spans="1:10" x14ac:dyDescent="0.2">
      <c r="A294" s="234" t="s">
        <v>347</v>
      </c>
      <c r="B294" s="222" t="s">
        <v>197</v>
      </c>
      <c r="C294" s="222"/>
      <c r="D294" s="222"/>
      <c r="E294" s="20"/>
      <c r="F294" s="20"/>
      <c r="G294" s="20"/>
      <c r="H294" s="194"/>
      <c r="I294" s="20"/>
      <c r="J294" s="20"/>
    </row>
    <row r="295" spans="1:10" x14ac:dyDescent="0.2">
      <c r="A295" s="234" t="s">
        <v>348</v>
      </c>
      <c r="B295" s="222" t="s">
        <v>252</v>
      </c>
      <c r="C295" s="222"/>
      <c r="D295" s="208" t="s">
        <v>253</v>
      </c>
      <c r="E295" s="21"/>
      <c r="F295" s="21"/>
      <c r="G295" s="21"/>
      <c r="H295" s="194">
        <f t="shared" ref="H295:H309" si="13">IFERROR(AVERAGEA(E295:G295),0)</f>
        <v>0</v>
      </c>
      <c r="I295" s="20"/>
      <c r="J295" s="20"/>
    </row>
    <row r="296" spans="1:10" x14ac:dyDescent="0.2">
      <c r="A296" s="234" t="s">
        <v>349</v>
      </c>
      <c r="B296" s="222" t="s">
        <v>255</v>
      </c>
      <c r="C296" s="222"/>
      <c r="D296" s="208" t="s">
        <v>256</v>
      </c>
      <c r="E296" s="21"/>
      <c r="F296" s="21"/>
      <c r="G296" s="21"/>
      <c r="H296" s="194">
        <f t="shared" si="13"/>
        <v>0</v>
      </c>
      <c r="I296" s="20"/>
      <c r="J296" s="20"/>
    </row>
    <row r="297" spans="1:10" x14ac:dyDescent="0.2">
      <c r="A297" s="234" t="s">
        <v>350</v>
      </c>
      <c r="B297" s="222" t="s">
        <v>258</v>
      </c>
      <c r="C297" s="222"/>
      <c r="D297" s="208" t="s">
        <v>259</v>
      </c>
      <c r="E297" s="21"/>
      <c r="F297" s="21"/>
      <c r="G297" s="21"/>
      <c r="H297" s="194">
        <f t="shared" si="13"/>
        <v>0</v>
      </c>
      <c r="I297" s="20"/>
      <c r="J297" s="20"/>
    </row>
    <row r="298" spans="1:10" x14ac:dyDescent="0.2">
      <c r="A298" s="234" t="s">
        <v>351</v>
      </c>
      <c r="B298" s="222" t="s">
        <v>261</v>
      </c>
      <c r="C298" s="222"/>
      <c r="D298" s="208" t="s">
        <v>256</v>
      </c>
      <c r="E298" s="21"/>
      <c r="F298" s="21"/>
      <c r="G298" s="21"/>
      <c r="H298" s="194">
        <f t="shared" si="13"/>
        <v>0</v>
      </c>
      <c r="I298" s="20"/>
      <c r="J298" s="20"/>
    </row>
    <row r="299" spans="1:10" x14ac:dyDescent="0.2">
      <c r="A299" s="234" t="s">
        <v>352</v>
      </c>
      <c r="B299" s="222" t="s">
        <v>263</v>
      </c>
      <c r="C299" s="222"/>
      <c r="D299" s="208" t="s">
        <v>264</v>
      </c>
      <c r="E299" s="21"/>
      <c r="F299" s="21"/>
      <c r="G299" s="21"/>
      <c r="H299" s="194">
        <f t="shared" si="13"/>
        <v>0</v>
      </c>
      <c r="I299" s="20"/>
      <c r="J299" s="20"/>
    </row>
    <row r="300" spans="1:10" x14ac:dyDescent="0.2">
      <c r="A300" s="234" t="s">
        <v>353</v>
      </c>
      <c r="B300" s="222" t="s">
        <v>266</v>
      </c>
      <c r="C300" s="222"/>
      <c r="D300" s="208" t="s">
        <v>256</v>
      </c>
      <c r="E300" s="21"/>
      <c r="F300" s="21"/>
      <c r="G300" s="21"/>
      <c r="H300" s="194">
        <f t="shared" si="13"/>
        <v>0</v>
      </c>
      <c r="I300" s="20"/>
      <c r="J300" s="20"/>
    </row>
    <row r="301" spans="1:10" x14ac:dyDescent="0.2">
      <c r="A301" s="234" t="s">
        <v>354</v>
      </c>
      <c r="B301" s="222" t="s">
        <v>268</v>
      </c>
      <c r="C301" s="222"/>
      <c r="D301" s="208" t="s">
        <v>264</v>
      </c>
      <c r="E301" s="21"/>
      <c r="F301" s="21"/>
      <c r="G301" s="21"/>
      <c r="H301" s="194">
        <f t="shared" si="13"/>
        <v>0</v>
      </c>
      <c r="I301" s="20"/>
      <c r="J301" s="20"/>
    </row>
    <row r="302" spans="1:10" x14ac:dyDescent="0.2">
      <c r="A302" s="234" t="s">
        <v>355</v>
      </c>
      <c r="B302" s="222" t="s">
        <v>270</v>
      </c>
      <c r="C302" s="222"/>
      <c r="D302" s="208" t="s">
        <v>256</v>
      </c>
      <c r="E302" s="21"/>
      <c r="F302" s="21"/>
      <c r="G302" s="21"/>
      <c r="H302" s="194">
        <f t="shared" si="13"/>
        <v>0</v>
      </c>
      <c r="I302" s="20"/>
      <c r="J302" s="20"/>
    </row>
    <row r="303" spans="1:10" x14ac:dyDescent="0.2">
      <c r="A303" s="234" t="s">
        <v>356</v>
      </c>
      <c r="B303" s="222" t="s">
        <v>272</v>
      </c>
      <c r="C303" s="222"/>
      <c r="D303" s="208" t="s">
        <v>264</v>
      </c>
      <c r="E303" s="21"/>
      <c r="F303" s="21"/>
      <c r="G303" s="21"/>
      <c r="H303" s="194">
        <f t="shared" si="13"/>
        <v>0</v>
      </c>
      <c r="I303" s="20"/>
      <c r="J303" s="20"/>
    </row>
    <row r="304" spans="1:10" x14ac:dyDescent="0.2">
      <c r="A304" s="234" t="s">
        <v>357</v>
      </c>
      <c r="B304" s="222" t="s">
        <v>274</v>
      </c>
      <c r="C304" s="222"/>
      <c r="D304" s="208" t="s">
        <v>275</v>
      </c>
      <c r="E304" s="21"/>
      <c r="F304" s="21"/>
      <c r="G304" s="21"/>
      <c r="H304" s="194">
        <f t="shared" si="13"/>
        <v>0</v>
      </c>
      <c r="I304" s="20"/>
      <c r="J304" s="20"/>
    </row>
    <row r="305" spans="1:10" x14ac:dyDescent="0.2">
      <c r="A305" s="234" t="s">
        <v>358</v>
      </c>
      <c r="B305" s="222" t="s">
        <v>277</v>
      </c>
      <c r="C305" s="222"/>
      <c r="D305" s="208" t="s">
        <v>8</v>
      </c>
      <c r="E305" s="21"/>
      <c r="F305" s="21"/>
      <c r="G305" s="21"/>
      <c r="H305" s="194">
        <f t="shared" si="13"/>
        <v>0</v>
      </c>
      <c r="I305" s="20"/>
      <c r="J305" s="20"/>
    </row>
    <row r="306" spans="1:10" x14ac:dyDescent="0.2">
      <c r="A306" s="234" t="s">
        <v>359</v>
      </c>
      <c r="B306" s="222" t="s">
        <v>279</v>
      </c>
      <c r="C306" s="222"/>
      <c r="D306" s="208" t="s">
        <v>280</v>
      </c>
      <c r="E306" s="21"/>
      <c r="F306" s="21"/>
      <c r="G306" s="21"/>
      <c r="H306" s="194">
        <f t="shared" si="13"/>
        <v>0</v>
      </c>
      <c r="I306" s="20"/>
      <c r="J306" s="20"/>
    </row>
    <row r="307" spans="1:10" x14ac:dyDescent="0.2">
      <c r="A307" s="234" t="s">
        <v>360</v>
      </c>
      <c r="B307" s="222" t="s">
        <v>282</v>
      </c>
      <c r="C307" s="222"/>
      <c r="D307" s="208" t="s">
        <v>275</v>
      </c>
      <c r="E307" s="21"/>
      <c r="F307" s="21"/>
      <c r="G307" s="21"/>
      <c r="H307" s="194">
        <f t="shared" si="13"/>
        <v>0</v>
      </c>
      <c r="I307" s="20"/>
      <c r="J307" s="20"/>
    </row>
    <row r="308" spans="1:10" x14ac:dyDescent="0.2">
      <c r="A308" s="234" t="s">
        <v>361</v>
      </c>
      <c r="B308" s="222" t="s">
        <v>284</v>
      </c>
      <c r="C308" s="222"/>
      <c r="D308" s="208" t="s">
        <v>264</v>
      </c>
      <c r="E308" s="21"/>
      <c r="F308" s="21"/>
      <c r="G308" s="21"/>
      <c r="H308" s="194">
        <f t="shared" si="13"/>
        <v>0</v>
      </c>
      <c r="I308" s="20"/>
      <c r="J308" s="20"/>
    </row>
    <row r="309" spans="1:10" x14ac:dyDescent="0.2">
      <c r="A309" s="234" t="s">
        <v>362</v>
      </c>
      <c r="B309" s="222" t="s">
        <v>286</v>
      </c>
      <c r="C309" s="222"/>
      <c r="D309" s="208" t="s">
        <v>8</v>
      </c>
      <c r="E309" s="21"/>
      <c r="F309" s="21"/>
      <c r="G309" s="21"/>
      <c r="H309" s="194">
        <f t="shared" si="13"/>
        <v>0</v>
      </c>
      <c r="I309" s="20"/>
      <c r="J309" s="20"/>
    </row>
    <row r="310" spans="1:10" s="16" customFormat="1" x14ac:dyDescent="0.2">
      <c r="A310" s="203"/>
      <c r="B310" s="203" t="s">
        <v>287</v>
      </c>
      <c r="C310" s="203"/>
      <c r="D310" s="204" t="s">
        <v>253</v>
      </c>
      <c r="E310" s="204">
        <f>IFERROR(E296/E297,0)</f>
        <v>0</v>
      </c>
      <c r="F310" s="204">
        <f>IFERROR(F296/F297,0)</f>
        <v>0</v>
      </c>
      <c r="G310" s="204">
        <f>IFERROR(G296/G297,0)</f>
        <v>0</v>
      </c>
      <c r="H310" s="205">
        <f>IFERROR(H296/H297,0)</f>
        <v>0</v>
      </c>
      <c r="I310" s="204">
        <f>IFERROR(I296/I297,0)</f>
        <v>0</v>
      </c>
      <c r="J310" s="203"/>
    </row>
    <row r="311" spans="1:10" s="16" customFormat="1" x14ac:dyDescent="0.2">
      <c r="A311" s="203"/>
      <c r="B311" s="203" t="s">
        <v>288</v>
      </c>
      <c r="C311" s="203"/>
      <c r="D311" s="204" t="s">
        <v>289</v>
      </c>
      <c r="E311" s="204">
        <f>IFERROR((((E298*E299)+(E300*E301)+(E302*E303))/E296),0)</f>
        <v>0</v>
      </c>
      <c r="F311" s="204">
        <f>IFERROR((((F298*F299)+(F300*F301)+(F302*F303))/F296),0)</f>
        <v>0</v>
      </c>
      <c r="G311" s="204">
        <f>IFERROR((((G298*G299)+(G300*G301)+(G302*G303))/G296),0)</f>
        <v>0</v>
      </c>
      <c r="H311" s="205">
        <f>IFERROR((((H298*H299)+(H300*H301)+(H302*H303))/H296),0)</f>
        <v>0</v>
      </c>
      <c r="I311" s="204">
        <f>IFERROR((((I298*I299)+(I300*I301)+(I302*I303))/I296),0)</f>
        <v>0</v>
      </c>
      <c r="J311" s="203"/>
    </row>
    <row r="312" spans="1:10" x14ac:dyDescent="0.2">
      <c r="A312" s="235"/>
      <c r="B312" s="235"/>
      <c r="C312" s="235"/>
      <c r="D312" s="235"/>
      <c r="E312" s="24"/>
      <c r="F312" s="24"/>
      <c r="G312" s="24"/>
      <c r="H312" s="194"/>
      <c r="I312" s="12"/>
      <c r="J312" s="12"/>
    </row>
    <row r="313" spans="1:10" s="9" customFormat="1" ht="15.75" customHeight="1" x14ac:dyDescent="0.25">
      <c r="A313" s="215" t="s">
        <v>363</v>
      </c>
      <c r="B313" s="216" t="s">
        <v>364</v>
      </c>
      <c r="C313" s="196"/>
      <c r="D313" s="217"/>
      <c r="E313" s="7"/>
      <c r="F313" s="7"/>
      <c r="G313" s="7"/>
      <c r="H313" s="201"/>
      <c r="I313" s="7"/>
      <c r="J313" s="25"/>
    </row>
    <row r="314" spans="1:10" s="9" customFormat="1" ht="15" x14ac:dyDescent="0.25">
      <c r="A314" s="243" t="s">
        <v>365</v>
      </c>
      <c r="B314" s="244" t="s">
        <v>366</v>
      </c>
      <c r="C314" s="245"/>
      <c r="D314" s="246"/>
      <c r="E314" s="27"/>
      <c r="F314" s="27"/>
      <c r="G314" s="27"/>
      <c r="H314" s="194"/>
      <c r="I314" s="27"/>
      <c r="J314" s="28"/>
    </row>
    <row r="315" spans="1:10" x14ac:dyDescent="0.2">
      <c r="A315" s="247" t="s">
        <v>367</v>
      </c>
      <c r="B315" s="222" t="s">
        <v>197</v>
      </c>
      <c r="C315" s="222"/>
      <c r="D315" s="239"/>
      <c r="E315" s="23"/>
      <c r="F315" s="23"/>
      <c r="G315" s="23"/>
      <c r="H315" s="194"/>
      <c r="I315" s="20"/>
      <c r="J315" s="20"/>
    </row>
    <row r="316" spans="1:10" x14ac:dyDescent="0.2">
      <c r="A316" s="247" t="s">
        <v>368</v>
      </c>
      <c r="B316" s="222" t="s">
        <v>252</v>
      </c>
      <c r="C316" s="222"/>
      <c r="D316" s="208" t="s">
        <v>369</v>
      </c>
      <c r="E316" s="21"/>
      <c r="F316" s="21"/>
      <c r="G316" s="21"/>
      <c r="H316" s="194">
        <f t="shared" ref="H316:H336" si="14">IFERROR(AVERAGEA(E316:G316),0)</f>
        <v>0</v>
      </c>
      <c r="I316" s="20"/>
      <c r="J316" s="20"/>
    </row>
    <row r="317" spans="1:10" x14ac:dyDescent="0.2">
      <c r="A317" s="247" t="s">
        <v>370</v>
      </c>
      <c r="B317" s="222" t="s">
        <v>371</v>
      </c>
      <c r="C317" s="222"/>
      <c r="D317" s="208" t="s">
        <v>29</v>
      </c>
      <c r="E317" s="21"/>
      <c r="F317" s="21"/>
      <c r="G317" s="21"/>
      <c r="H317" s="194">
        <f t="shared" si="14"/>
        <v>0</v>
      </c>
      <c r="I317" s="20"/>
      <c r="J317" s="20"/>
    </row>
    <row r="318" spans="1:10" x14ac:dyDescent="0.2">
      <c r="A318" s="247" t="s">
        <v>372</v>
      </c>
      <c r="B318" s="222" t="s">
        <v>373</v>
      </c>
      <c r="C318" s="222"/>
      <c r="D318" s="208" t="s">
        <v>374</v>
      </c>
      <c r="E318" s="21"/>
      <c r="F318" s="21"/>
      <c r="G318" s="21"/>
      <c r="H318" s="194">
        <f t="shared" si="14"/>
        <v>0</v>
      </c>
      <c r="I318" s="20"/>
      <c r="J318" s="20"/>
    </row>
    <row r="319" spans="1:10" x14ac:dyDescent="0.2">
      <c r="A319" s="247" t="s">
        <v>375</v>
      </c>
      <c r="B319" s="222" t="s">
        <v>376</v>
      </c>
      <c r="C319" s="222"/>
      <c r="D319" s="208" t="s">
        <v>259</v>
      </c>
      <c r="E319" s="21"/>
      <c r="F319" s="21"/>
      <c r="G319" s="21"/>
      <c r="H319" s="194">
        <f t="shared" si="14"/>
        <v>0</v>
      </c>
      <c r="I319" s="20"/>
      <c r="J319" s="20"/>
    </row>
    <row r="320" spans="1:10" x14ac:dyDescent="0.2">
      <c r="A320" s="247" t="s">
        <v>377</v>
      </c>
      <c r="B320" s="222" t="s">
        <v>378</v>
      </c>
      <c r="C320" s="222"/>
      <c r="D320" s="208" t="s">
        <v>34</v>
      </c>
      <c r="E320" s="21"/>
      <c r="F320" s="21"/>
      <c r="G320" s="21"/>
      <c r="H320" s="194">
        <f t="shared" si="14"/>
        <v>0</v>
      </c>
      <c r="I320" s="20"/>
      <c r="J320" s="20"/>
    </row>
    <row r="321" spans="1:10" x14ac:dyDescent="0.2">
      <c r="A321" s="247" t="s">
        <v>379</v>
      </c>
      <c r="B321" s="222" t="s">
        <v>380</v>
      </c>
      <c r="C321" s="222"/>
      <c r="D321" s="208" t="s">
        <v>225</v>
      </c>
      <c r="E321" s="21"/>
      <c r="F321" s="21"/>
      <c r="G321" s="21"/>
      <c r="H321" s="194">
        <f t="shared" si="14"/>
        <v>0</v>
      </c>
      <c r="I321" s="20"/>
      <c r="J321" s="20"/>
    </row>
    <row r="322" spans="1:10" x14ac:dyDescent="0.2">
      <c r="A322" s="247" t="s">
        <v>381</v>
      </c>
      <c r="B322" s="222" t="s">
        <v>382</v>
      </c>
      <c r="C322" s="222"/>
      <c r="D322" s="208" t="s">
        <v>80</v>
      </c>
      <c r="E322" s="21"/>
      <c r="F322" s="21"/>
      <c r="G322" s="21"/>
      <c r="H322" s="194">
        <f t="shared" si="14"/>
        <v>0</v>
      </c>
      <c r="I322" s="20"/>
      <c r="J322" s="20"/>
    </row>
    <row r="323" spans="1:10" x14ac:dyDescent="0.2">
      <c r="A323" s="247" t="s">
        <v>383</v>
      </c>
      <c r="B323" s="222" t="s">
        <v>384</v>
      </c>
      <c r="C323" s="222"/>
      <c r="D323" s="208" t="s">
        <v>275</v>
      </c>
      <c r="E323" s="21"/>
      <c r="F323" s="21"/>
      <c r="G323" s="21"/>
      <c r="H323" s="194">
        <f t="shared" si="14"/>
        <v>0</v>
      </c>
      <c r="I323" s="20"/>
      <c r="J323" s="20"/>
    </row>
    <row r="324" spans="1:10" x14ac:dyDescent="0.2">
      <c r="A324" s="247" t="s">
        <v>385</v>
      </c>
      <c r="B324" s="222" t="s">
        <v>386</v>
      </c>
      <c r="C324" s="222"/>
      <c r="D324" s="208" t="s">
        <v>275</v>
      </c>
      <c r="E324" s="21"/>
      <c r="F324" s="21"/>
      <c r="G324" s="21"/>
      <c r="H324" s="194">
        <f t="shared" si="14"/>
        <v>0</v>
      </c>
      <c r="I324" s="20"/>
      <c r="J324" s="20"/>
    </row>
    <row r="325" spans="1:10" x14ac:dyDescent="0.2">
      <c r="A325" s="247" t="s">
        <v>387</v>
      </c>
      <c r="B325" s="222" t="s">
        <v>388</v>
      </c>
      <c r="C325" s="222"/>
      <c r="D325" s="208" t="s">
        <v>275</v>
      </c>
      <c r="E325" s="21"/>
      <c r="F325" s="21"/>
      <c r="G325" s="21"/>
      <c r="H325" s="194">
        <f t="shared" si="14"/>
        <v>0</v>
      </c>
      <c r="I325" s="20"/>
      <c r="J325" s="20"/>
    </row>
    <row r="326" spans="1:10" x14ac:dyDescent="0.2">
      <c r="A326" s="247" t="s">
        <v>389</v>
      </c>
      <c r="B326" s="222" t="s">
        <v>390</v>
      </c>
      <c r="C326" s="222"/>
      <c r="D326" s="208" t="s">
        <v>275</v>
      </c>
      <c r="E326" s="21"/>
      <c r="F326" s="21"/>
      <c r="G326" s="21"/>
      <c r="H326" s="194">
        <f t="shared" si="14"/>
        <v>0</v>
      </c>
      <c r="I326" s="20"/>
      <c r="J326" s="20"/>
    </row>
    <row r="327" spans="1:10" x14ac:dyDescent="0.2">
      <c r="A327" s="247" t="s">
        <v>391</v>
      </c>
      <c r="B327" s="222" t="s">
        <v>392</v>
      </c>
      <c r="C327" s="222"/>
      <c r="D327" s="208" t="s">
        <v>275</v>
      </c>
      <c r="E327" s="21"/>
      <c r="F327" s="21"/>
      <c r="G327" s="21"/>
      <c r="H327" s="194">
        <f t="shared" si="14"/>
        <v>0</v>
      </c>
      <c r="I327" s="20"/>
      <c r="J327" s="20"/>
    </row>
    <row r="328" spans="1:10" x14ac:dyDescent="0.2">
      <c r="A328" s="247" t="s">
        <v>393</v>
      </c>
      <c r="B328" s="222" t="s">
        <v>394</v>
      </c>
      <c r="C328" s="222"/>
      <c r="D328" s="208" t="s">
        <v>275</v>
      </c>
      <c r="E328" s="21"/>
      <c r="F328" s="21"/>
      <c r="G328" s="21"/>
      <c r="H328" s="194">
        <f t="shared" si="14"/>
        <v>0</v>
      </c>
      <c r="I328" s="20"/>
      <c r="J328" s="20"/>
    </row>
    <row r="329" spans="1:10" x14ac:dyDescent="0.2">
      <c r="A329" s="247" t="s">
        <v>395</v>
      </c>
      <c r="B329" s="222" t="s">
        <v>396</v>
      </c>
      <c r="C329" s="222"/>
      <c r="D329" s="208" t="s">
        <v>275</v>
      </c>
      <c r="E329" s="21"/>
      <c r="F329" s="21"/>
      <c r="G329" s="21"/>
      <c r="H329" s="194">
        <f t="shared" si="14"/>
        <v>0</v>
      </c>
      <c r="I329" s="20"/>
      <c r="J329" s="20"/>
    </row>
    <row r="330" spans="1:10" x14ac:dyDescent="0.2">
      <c r="A330" s="247" t="s">
        <v>397</v>
      </c>
      <c r="B330" s="222" t="s">
        <v>398</v>
      </c>
      <c r="C330" s="222"/>
      <c r="D330" s="208" t="s">
        <v>275</v>
      </c>
      <c r="E330" s="21"/>
      <c r="F330" s="21"/>
      <c r="G330" s="21"/>
      <c r="H330" s="194">
        <f t="shared" si="14"/>
        <v>0</v>
      </c>
      <c r="I330" s="20"/>
      <c r="J330" s="20"/>
    </row>
    <row r="331" spans="1:10" x14ac:dyDescent="0.2">
      <c r="A331" s="247" t="s">
        <v>399</v>
      </c>
      <c r="B331" s="222" t="s">
        <v>400</v>
      </c>
      <c r="C331" s="222"/>
      <c r="D331" s="208" t="s">
        <v>80</v>
      </c>
      <c r="E331" s="21"/>
      <c r="F331" s="21"/>
      <c r="G331" s="21"/>
      <c r="H331" s="194">
        <f t="shared" si="14"/>
        <v>0</v>
      </c>
      <c r="I331" s="20"/>
      <c r="J331" s="20"/>
    </row>
    <row r="332" spans="1:10" x14ac:dyDescent="0.2">
      <c r="A332" s="247" t="s">
        <v>401</v>
      </c>
      <c r="B332" s="222" t="s">
        <v>402</v>
      </c>
      <c r="C332" s="222"/>
      <c r="D332" s="208" t="s">
        <v>80</v>
      </c>
      <c r="E332" s="21"/>
      <c r="F332" s="21"/>
      <c r="G332" s="21"/>
      <c r="H332" s="194">
        <f t="shared" si="14"/>
        <v>0</v>
      </c>
      <c r="I332" s="20"/>
      <c r="J332" s="20"/>
    </row>
    <row r="333" spans="1:10" x14ac:dyDescent="0.2">
      <c r="A333" s="247" t="s">
        <v>404</v>
      </c>
      <c r="B333" s="222" t="s">
        <v>405</v>
      </c>
      <c r="C333" s="222"/>
      <c r="D333" s="208" t="s">
        <v>29</v>
      </c>
      <c r="E333" s="21"/>
      <c r="F333" s="21"/>
      <c r="G333" s="21"/>
      <c r="H333" s="194">
        <f t="shared" si="14"/>
        <v>0</v>
      </c>
      <c r="I333" s="20"/>
      <c r="J333" s="20"/>
    </row>
    <row r="334" spans="1:10" s="16" customFormat="1" x14ac:dyDescent="0.2">
      <c r="A334" s="203"/>
      <c r="B334" s="203" t="s">
        <v>406</v>
      </c>
      <c r="C334" s="203"/>
      <c r="D334" s="204" t="s">
        <v>369</v>
      </c>
      <c r="E334" s="204"/>
      <c r="F334" s="204"/>
      <c r="G334" s="204"/>
      <c r="H334" s="205">
        <f t="shared" si="14"/>
        <v>0</v>
      </c>
      <c r="I334" s="204"/>
      <c r="J334" s="203"/>
    </row>
    <row r="335" spans="1:10" s="16" customFormat="1" x14ac:dyDescent="0.2">
      <c r="A335" s="203"/>
      <c r="B335" s="203" t="s">
        <v>407</v>
      </c>
      <c r="C335" s="203"/>
      <c r="D335" s="204" t="s">
        <v>374</v>
      </c>
      <c r="E335" s="204"/>
      <c r="F335" s="204"/>
      <c r="G335" s="204"/>
      <c r="H335" s="205">
        <f t="shared" si="14"/>
        <v>0</v>
      </c>
      <c r="I335" s="204"/>
      <c r="J335" s="203"/>
    </row>
    <row r="336" spans="1:10" x14ac:dyDescent="0.2">
      <c r="A336" s="235"/>
      <c r="B336" s="235"/>
      <c r="C336" s="235"/>
      <c r="D336" s="235"/>
      <c r="E336" s="24"/>
      <c r="F336" s="24"/>
      <c r="G336" s="24"/>
      <c r="H336" s="194">
        <f t="shared" si="14"/>
        <v>0</v>
      </c>
      <c r="I336" s="12"/>
      <c r="J336" s="12"/>
    </row>
    <row r="337" spans="1:10" s="9" customFormat="1" ht="15" x14ac:dyDescent="0.25">
      <c r="A337" s="215" t="s">
        <v>408</v>
      </c>
      <c r="B337" s="216" t="s">
        <v>409</v>
      </c>
      <c r="C337" s="196" t="s">
        <v>410</v>
      </c>
      <c r="D337" s="217"/>
      <c r="E337" s="7"/>
      <c r="F337" s="7"/>
      <c r="G337" s="7"/>
      <c r="H337" s="201"/>
      <c r="I337" s="7"/>
      <c r="J337" s="25"/>
    </row>
    <row r="338" spans="1:10" x14ac:dyDescent="0.2">
      <c r="A338" s="247" t="s">
        <v>411</v>
      </c>
      <c r="B338" s="222" t="s">
        <v>197</v>
      </c>
      <c r="C338" s="222"/>
      <c r="D338" s="239"/>
      <c r="E338" s="23"/>
      <c r="F338" s="23"/>
      <c r="G338" s="23"/>
      <c r="H338" s="194"/>
      <c r="I338" s="20"/>
      <c r="J338" s="20"/>
    </row>
    <row r="339" spans="1:10" x14ac:dyDescent="0.2">
      <c r="A339" s="247" t="s">
        <v>412</v>
      </c>
      <c r="B339" s="248" t="s">
        <v>252</v>
      </c>
      <c r="C339" s="222"/>
      <c r="D339" s="208" t="s">
        <v>369</v>
      </c>
      <c r="E339" s="21"/>
      <c r="F339" s="21"/>
      <c r="G339" s="21"/>
      <c r="H339" s="194">
        <f t="shared" ref="H339:H358" si="15">IFERROR(AVERAGEA(E339:G339),0)</f>
        <v>0</v>
      </c>
      <c r="I339" s="20"/>
      <c r="J339" s="20"/>
    </row>
    <row r="340" spans="1:10" x14ac:dyDescent="0.2">
      <c r="A340" s="247" t="s">
        <v>413</v>
      </c>
      <c r="B340" s="222" t="s">
        <v>371</v>
      </c>
      <c r="C340" s="222"/>
      <c r="D340" s="208" t="s">
        <v>29</v>
      </c>
      <c r="E340" s="21"/>
      <c r="F340" s="21"/>
      <c r="G340" s="21"/>
      <c r="H340" s="194">
        <f t="shared" si="15"/>
        <v>0</v>
      </c>
      <c r="I340" s="20"/>
      <c r="J340" s="20"/>
    </row>
    <row r="341" spans="1:10" x14ac:dyDescent="0.2">
      <c r="A341" s="247" t="s">
        <v>414</v>
      </c>
      <c r="B341" s="222" t="s">
        <v>373</v>
      </c>
      <c r="C341" s="222"/>
      <c r="D341" s="208" t="s">
        <v>374</v>
      </c>
      <c r="E341" s="21"/>
      <c r="F341" s="21"/>
      <c r="G341" s="21"/>
      <c r="H341" s="194">
        <f t="shared" si="15"/>
        <v>0</v>
      </c>
      <c r="I341" s="20"/>
      <c r="J341" s="20"/>
    </row>
    <row r="342" spans="1:10" x14ac:dyDescent="0.2">
      <c r="A342" s="247" t="s">
        <v>415</v>
      </c>
      <c r="B342" s="222" t="s">
        <v>376</v>
      </c>
      <c r="C342" s="222"/>
      <c r="D342" s="208" t="s">
        <v>259</v>
      </c>
      <c r="E342" s="21"/>
      <c r="F342" s="21"/>
      <c r="G342" s="21"/>
      <c r="H342" s="194">
        <f t="shared" si="15"/>
        <v>0</v>
      </c>
      <c r="I342" s="20"/>
      <c r="J342" s="20"/>
    </row>
    <row r="343" spans="1:10" x14ac:dyDescent="0.2">
      <c r="A343" s="247" t="s">
        <v>416</v>
      </c>
      <c r="B343" s="222" t="s">
        <v>378</v>
      </c>
      <c r="C343" s="222"/>
      <c r="D343" s="208" t="s">
        <v>34</v>
      </c>
      <c r="E343" s="21"/>
      <c r="F343" s="21"/>
      <c r="G343" s="21"/>
      <c r="H343" s="194">
        <f t="shared" si="15"/>
        <v>0</v>
      </c>
      <c r="I343" s="20"/>
      <c r="J343" s="20"/>
    </row>
    <row r="344" spans="1:10" x14ac:dyDescent="0.2">
      <c r="A344" s="247" t="s">
        <v>417</v>
      </c>
      <c r="B344" s="222" t="s">
        <v>380</v>
      </c>
      <c r="C344" s="222"/>
      <c r="D344" s="208" t="s">
        <v>225</v>
      </c>
      <c r="E344" s="21"/>
      <c r="F344" s="21"/>
      <c r="G344" s="21"/>
      <c r="H344" s="194">
        <f t="shared" si="15"/>
        <v>0</v>
      </c>
      <c r="I344" s="20"/>
      <c r="J344" s="20"/>
    </row>
    <row r="345" spans="1:10" x14ac:dyDescent="0.2">
      <c r="A345" s="247" t="s">
        <v>418</v>
      </c>
      <c r="B345" s="222" t="s">
        <v>382</v>
      </c>
      <c r="C345" s="222"/>
      <c r="D345" s="208" t="s">
        <v>80</v>
      </c>
      <c r="E345" s="21"/>
      <c r="F345" s="21"/>
      <c r="G345" s="21"/>
      <c r="H345" s="194">
        <f t="shared" si="15"/>
        <v>0</v>
      </c>
      <c r="I345" s="20"/>
      <c r="J345" s="20"/>
    </row>
    <row r="346" spans="1:10" x14ac:dyDescent="0.2">
      <c r="A346" s="247" t="s">
        <v>419</v>
      </c>
      <c r="B346" s="222" t="s">
        <v>384</v>
      </c>
      <c r="C346" s="222"/>
      <c r="D346" s="208" t="s">
        <v>275</v>
      </c>
      <c r="E346" s="21"/>
      <c r="F346" s="21"/>
      <c r="G346" s="21"/>
      <c r="H346" s="194">
        <f t="shared" si="15"/>
        <v>0</v>
      </c>
      <c r="I346" s="20"/>
      <c r="J346" s="20"/>
    </row>
    <row r="347" spans="1:10" x14ac:dyDescent="0.2">
      <c r="A347" s="247" t="s">
        <v>420</v>
      </c>
      <c r="B347" s="222" t="s">
        <v>386</v>
      </c>
      <c r="C347" s="222"/>
      <c r="D347" s="208" t="s">
        <v>275</v>
      </c>
      <c r="E347" s="21"/>
      <c r="F347" s="21"/>
      <c r="G347" s="21"/>
      <c r="H347" s="194">
        <f t="shared" si="15"/>
        <v>0</v>
      </c>
      <c r="I347" s="20"/>
      <c r="J347" s="20"/>
    </row>
    <row r="348" spans="1:10" x14ac:dyDescent="0.2">
      <c r="A348" s="247" t="s">
        <v>421</v>
      </c>
      <c r="B348" s="222" t="s">
        <v>388</v>
      </c>
      <c r="C348" s="222"/>
      <c r="D348" s="208" t="s">
        <v>275</v>
      </c>
      <c r="E348" s="21"/>
      <c r="F348" s="21"/>
      <c r="G348" s="21"/>
      <c r="H348" s="194">
        <f t="shared" si="15"/>
        <v>0</v>
      </c>
      <c r="I348" s="20"/>
      <c r="J348" s="20"/>
    </row>
    <row r="349" spans="1:10" x14ac:dyDescent="0.2">
      <c r="A349" s="247" t="s">
        <v>422</v>
      </c>
      <c r="B349" s="222" t="s">
        <v>390</v>
      </c>
      <c r="C349" s="222"/>
      <c r="D349" s="208" t="s">
        <v>275</v>
      </c>
      <c r="E349" s="21"/>
      <c r="F349" s="21"/>
      <c r="G349" s="21"/>
      <c r="H349" s="194">
        <f t="shared" si="15"/>
        <v>0</v>
      </c>
      <c r="I349" s="20"/>
      <c r="J349" s="20"/>
    </row>
    <row r="350" spans="1:10" x14ac:dyDescent="0.2">
      <c r="A350" s="247" t="s">
        <v>423</v>
      </c>
      <c r="B350" s="222" t="s">
        <v>392</v>
      </c>
      <c r="C350" s="222"/>
      <c r="D350" s="208" t="s">
        <v>275</v>
      </c>
      <c r="E350" s="21"/>
      <c r="F350" s="21"/>
      <c r="G350" s="21"/>
      <c r="H350" s="194">
        <f t="shared" si="15"/>
        <v>0</v>
      </c>
      <c r="I350" s="20"/>
      <c r="J350" s="20"/>
    </row>
    <row r="351" spans="1:10" x14ac:dyDescent="0.2">
      <c r="A351" s="247" t="s">
        <v>424</v>
      </c>
      <c r="B351" s="222" t="s">
        <v>394</v>
      </c>
      <c r="C351" s="222"/>
      <c r="D351" s="208" t="s">
        <v>275</v>
      </c>
      <c r="E351" s="21"/>
      <c r="F351" s="21"/>
      <c r="G351" s="21"/>
      <c r="H351" s="194">
        <f t="shared" si="15"/>
        <v>0</v>
      </c>
      <c r="I351" s="20"/>
      <c r="J351" s="20"/>
    </row>
    <row r="352" spans="1:10" x14ac:dyDescent="0.2">
      <c r="A352" s="247" t="s">
        <v>425</v>
      </c>
      <c r="B352" s="222" t="s">
        <v>396</v>
      </c>
      <c r="C352" s="222"/>
      <c r="D352" s="208" t="s">
        <v>275</v>
      </c>
      <c r="E352" s="21"/>
      <c r="F352" s="21"/>
      <c r="G352" s="21"/>
      <c r="H352" s="194">
        <f t="shared" si="15"/>
        <v>0</v>
      </c>
      <c r="I352" s="20"/>
      <c r="J352" s="20"/>
    </row>
    <row r="353" spans="1:10" x14ac:dyDescent="0.2">
      <c r="A353" s="247" t="s">
        <v>426</v>
      </c>
      <c r="B353" s="222" t="s">
        <v>398</v>
      </c>
      <c r="C353" s="222"/>
      <c r="D353" s="208" t="s">
        <v>275</v>
      </c>
      <c r="E353" s="21"/>
      <c r="F353" s="21"/>
      <c r="G353" s="21"/>
      <c r="H353" s="194">
        <f t="shared" si="15"/>
        <v>0</v>
      </c>
      <c r="I353" s="20"/>
      <c r="J353" s="20"/>
    </row>
    <row r="354" spans="1:10" x14ac:dyDescent="0.2">
      <c r="A354" s="247" t="s">
        <v>427</v>
      </c>
      <c r="B354" s="222" t="s">
        <v>400</v>
      </c>
      <c r="C354" s="222"/>
      <c r="D354" s="208" t="s">
        <v>80</v>
      </c>
      <c r="E354" s="21"/>
      <c r="F354" s="21"/>
      <c r="G354" s="21"/>
      <c r="H354" s="194">
        <f t="shared" si="15"/>
        <v>0</v>
      </c>
      <c r="I354" s="20"/>
      <c r="J354" s="20"/>
    </row>
    <row r="355" spans="1:10" x14ac:dyDescent="0.2">
      <c r="A355" s="247" t="s">
        <v>428</v>
      </c>
      <c r="B355" s="222" t="s">
        <v>402</v>
      </c>
      <c r="C355" s="222"/>
      <c r="D355" s="208" t="s">
        <v>80</v>
      </c>
      <c r="E355" s="21"/>
      <c r="F355" s="21"/>
      <c r="G355" s="21"/>
      <c r="H355" s="194">
        <f t="shared" si="15"/>
        <v>0</v>
      </c>
      <c r="I355" s="20"/>
      <c r="J355" s="20"/>
    </row>
    <row r="356" spans="1:10" x14ac:dyDescent="0.2">
      <c r="A356" s="247" t="s">
        <v>429</v>
      </c>
      <c r="B356" s="222" t="s">
        <v>405</v>
      </c>
      <c r="C356" s="222"/>
      <c r="D356" s="208" t="s">
        <v>29</v>
      </c>
      <c r="E356" s="21"/>
      <c r="F356" s="21"/>
      <c r="G356" s="21"/>
      <c r="H356" s="194">
        <f t="shared" si="15"/>
        <v>0</v>
      </c>
      <c r="I356" s="20"/>
      <c r="J356" s="20"/>
    </row>
    <row r="357" spans="1:10" s="16" customFormat="1" x14ac:dyDescent="0.2">
      <c r="A357" s="203"/>
      <c r="B357" s="209" t="s">
        <v>406</v>
      </c>
      <c r="C357" s="203"/>
      <c r="D357" s="204" t="s">
        <v>369</v>
      </c>
      <c r="E357" s="204"/>
      <c r="F357" s="204"/>
      <c r="G357" s="204"/>
      <c r="H357" s="205">
        <f t="shared" si="15"/>
        <v>0</v>
      </c>
      <c r="I357" s="204"/>
      <c r="J357" s="203"/>
    </row>
    <row r="358" spans="1:10" s="16" customFormat="1" x14ac:dyDescent="0.2">
      <c r="A358" s="203"/>
      <c r="B358" s="209" t="s">
        <v>407</v>
      </c>
      <c r="C358" s="203"/>
      <c r="D358" s="204" t="s">
        <v>374</v>
      </c>
      <c r="E358" s="204"/>
      <c r="F358" s="204"/>
      <c r="G358" s="204"/>
      <c r="H358" s="205">
        <f t="shared" si="15"/>
        <v>0</v>
      </c>
      <c r="I358" s="204"/>
      <c r="J358" s="203"/>
    </row>
    <row r="359" spans="1:10" x14ac:dyDescent="0.2">
      <c r="A359" s="239"/>
      <c r="B359" s="239"/>
      <c r="C359" s="239"/>
      <c r="D359" s="239"/>
      <c r="E359" s="23"/>
      <c r="F359" s="23"/>
      <c r="G359" s="23"/>
      <c r="H359" s="194"/>
      <c r="I359" s="20"/>
      <c r="J359" s="20"/>
    </row>
    <row r="360" spans="1:10" s="9" customFormat="1" ht="15" x14ac:dyDescent="0.25">
      <c r="A360" s="215" t="s">
        <v>430</v>
      </c>
      <c r="B360" s="216" t="s">
        <v>431</v>
      </c>
      <c r="C360" s="196" t="s">
        <v>410</v>
      </c>
      <c r="D360" s="217"/>
      <c r="E360" s="7"/>
      <c r="F360" s="7"/>
      <c r="G360" s="7"/>
      <c r="H360" s="201"/>
      <c r="I360" s="7"/>
      <c r="J360" s="25"/>
    </row>
    <row r="361" spans="1:10" x14ac:dyDescent="0.2">
      <c r="A361" s="247" t="s">
        <v>432</v>
      </c>
      <c r="B361" s="222" t="s">
        <v>197</v>
      </c>
      <c r="C361" s="222"/>
      <c r="D361" s="239"/>
      <c r="E361" s="23"/>
      <c r="F361" s="23"/>
      <c r="G361" s="23"/>
      <c r="H361" s="194"/>
      <c r="I361" s="20"/>
      <c r="J361" s="20"/>
    </row>
    <row r="362" spans="1:10" x14ac:dyDescent="0.2">
      <c r="A362" s="247" t="s">
        <v>433</v>
      </c>
      <c r="B362" s="222" t="s">
        <v>252</v>
      </c>
      <c r="C362" s="222"/>
      <c r="D362" s="208" t="s">
        <v>369</v>
      </c>
      <c r="E362" s="21"/>
      <c r="F362" s="21"/>
      <c r="G362" s="21"/>
      <c r="H362" s="194">
        <f t="shared" ref="H362:H381" si="16">IFERROR(AVERAGEA(E362:G362),0)</f>
        <v>0</v>
      </c>
      <c r="I362" s="20"/>
      <c r="J362" s="20"/>
    </row>
    <row r="363" spans="1:10" x14ac:dyDescent="0.2">
      <c r="A363" s="247" t="s">
        <v>434</v>
      </c>
      <c r="B363" s="222" t="s">
        <v>371</v>
      </c>
      <c r="C363" s="222"/>
      <c r="D363" s="208" t="s">
        <v>29</v>
      </c>
      <c r="E363" s="21"/>
      <c r="F363" s="21"/>
      <c r="G363" s="21"/>
      <c r="H363" s="194">
        <f t="shared" si="16"/>
        <v>0</v>
      </c>
      <c r="I363" s="20"/>
      <c r="J363" s="20"/>
    </row>
    <row r="364" spans="1:10" x14ac:dyDescent="0.2">
      <c r="A364" s="247" t="s">
        <v>435</v>
      </c>
      <c r="B364" s="222" t="s">
        <v>373</v>
      </c>
      <c r="C364" s="222"/>
      <c r="D364" s="208" t="s">
        <v>374</v>
      </c>
      <c r="E364" s="21"/>
      <c r="F364" s="21"/>
      <c r="G364" s="21"/>
      <c r="H364" s="194">
        <f t="shared" si="16"/>
        <v>0</v>
      </c>
      <c r="I364" s="20"/>
      <c r="J364" s="20"/>
    </row>
    <row r="365" spans="1:10" x14ac:dyDescent="0.2">
      <c r="A365" s="247" t="s">
        <v>436</v>
      </c>
      <c r="B365" s="222" t="s">
        <v>376</v>
      </c>
      <c r="C365" s="222"/>
      <c r="D365" s="208" t="s">
        <v>259</v>
      </c>
      <c r="E365" s="21"/>
      <c r="F365" s="21"/>
      <c r="G365" s="21"/>
      <c r="H365" s="194">
        <f t="shared" si="16"/>
        <v>0</v>
      </c>
      <c r="I365" s="20"/>
      <c r="J365" s="20"/>
    </row>
    <row r="366" spans="1:10" x14ac:dyDescent="0.2">
      <c r="A366" s="247" t="s">
        <v>437</v>
      </c>
      <c r="B366" s="222" t="s">
        <v>378</v>
      </c>
      <c r="C366" s="222"/>
      <c r="D366" s="208" t="s">
        <v>34</v>
      </c>
      <c r="E366" s="21"/>
      <c r="F366" s="21"/>
      <c r="G366" s="21"/>
      <c r="H366" s="194">
        <f t="shared" si="16"/>
        <v>0</v>
      </c>
      <c r="I366" s="20"/>
      <c r="J366" s="20"/>
    </row>
    <row r="367" spans="1:10" x14ac:dyDescent="0.2">
      <c r="A367" s="247" t="s">
        <v>438</v>
      </c>
      <c r="B367" s="222" t="s">
        <v>380</v>
      </c>
      <c r="C367" s="222"/>
      <c r="D367" s="208" t="s">
        <v>225</v>
      </c>
      <c r="E367" s="21"/>
      <c r="F367" s="21"/>
      <c r="G367" s="21"/>
      <c r="H367" s="194">
        <f t="shared" si="16"/>
        <v>0</v>
      </c>
      <c r="I367" s="20"/>
      <c r="J367" s="20"/>
    </row>
    <row r="368" spans="1:10" x14ac:dyDescent="0.2">
      <c r="A368" s="247" t="s">
        <v>439</v>
      </c>
      <c r="B368" s="222" t="s">
        <v>382</v>
      </c>
      <c r="C368" s="222"/>
      <c r="D368" s="208" t="s">
        <v>80</v>
      </c>
      <c r="E368" s="21"/>
      <c r="F368" s="21"/>
      <c r="G368" s="21"/>
      <c r="H368" s="194">
        <f t="shared" si="16"/>
        <v>0</v>
      </c>
      <c r="I368" s="20"/>
      <c r="J368" s="20"/>
    </row>
    <row r="369" spans="1:10" x14ac:dyDescent="0.2">
      <c r="A369" s="247" t="s">
        <v>440</v>
      </c>
      <c r="B369" s="222" t="s">
        <v>384</v>
      </c>
      <c r="C369" s="222"/>
      <c r="D369" s="208" t="s">
        <v>275</v>
      </c>
      <c r="E369" s="21"/>
      <c r="F369" s="21"/>
      <c r="G369" s="21"/>
      <c r="H369" s="194">
        <f t="shared" si="16"/>
        <v>0</v>
      </c>
      <c r="I369" s="20"/>
      <c r="J369" s="20"/>
    </row>
    <row r="370" spans="1:10" x14ac:dyDescent="0.2">
      <c r="A370" s="247" t="s">
        <v>441</v>
      </c>
      <c r="B370" s="222" t="s">
        <v>386</v>
      </c>
      <c r="C370" s="222"/>
      <c r="D370" s="208" t="s">
        <v>275</v>
      </c>
      <c r="E370" s="21"/>
      <c r="F370" s="21"/>
      <c r="G370" s="21"/>
      <c r="H370" s="194">
        <f t="shared" si="16"/>
        <v>0</v>
      </c>
      <c r="I370" s="20"/>
      <c r="J370" s="20"/>
    </row>
    <row r="371" spans="1:10" x14ac:dyDescent="0.2">
      <c r="A371" s="247" t="s">
        <v>442</v>
      </c>
      <c r="B371" s="222" t="s">
        <v>388</v>
      </c>
      <c r="C371" s="222"/>
      <c r="D371" s="208" t="s">
        <v>275</v>
      </c>
      <c r="E371" s="21"/>
      <c r="F371" s="21"/>
      <c r="G371" s="21"/>
      <c r="H371" s="194">
        <f t="shared" si="16"/>
        <v>0</v>
      </c>
      <c r="I371" s="20"/>
      <c r="J371" s="20"/>
    </row>
    <row r="372" spans="1:10" x14ac:dyDescent="0.2">
      <c r="A372" s="247" t="s">
        <v>443</v>
      </c>
      <c r="B372" s="222" t="s">
        <v>390</v>
      </c>
      <c r="C372" s="222"/>
      <c r="D372" s="208" t="s">
        <v>275</v>
      </c>
      <c r="E372" s="21"/>
      <c r="F372" s="21"/>
      <c r="G372" s="21"/>
      <c r="H372" s="194">
        <f t="shared" si="16"/>
        <v>0</v>
      </c>
      <c r="I372" s="20"/>
      <c r="J372" s="20"/>
    </row>
    <row r="373" spans="1:10" x14ac:dyDescent="0.2">
      <c r="A373" s="247" t="s">
        <v>444</v>
      </c>
      <c r="B373" s="222" t="s">
        <v>392</v>
      </c>
      <c r="C373" s="222"/>
      <c r="D373" s="208" t="s">
        <v>275</v>
      </c>
      <c r="E373" s="21"/>
      <c r="F373" s="21"/>
      <c r="G373" s="21"/>
      <c r="H373" s="194">
        <f t="shared" si="16"/>
        <v>0</v>
      </c>
      <c r="I373" s="20"/>
      <c r="J373" s="20"/>
    </row>
    <row r="374" spans="1:10" x14ac:dyDescent="0.2">
      <c r="A374" s="247" t="s">
        <v>445</v>
      </c>
      <c r="B374" s="222" t="s">
        <v>394</v>
      </c>
      <c r="C374" s="222"/>
      <c r="D374" s="208" t="s">
        <v>275</v>
      </c>
      <c r="E374" s="21"/>
      <c r="F374" s="21"/>
      <c r="G374" s="21"/>
      <c r="H374" s="194">
        <f t="shared" si="16"/>
        <v>0</v>
      </c>
      <c r="I374" s="20"/>
      <c r="J374" s="20"/>
    </row>
    <row r="375" spans="1:10" x14ac:dyDescent="0.2">
      <c r="A375" s="247" t="s">
        <v>446</v>
      </c>
      <c r="B375" s="222" t="s">
        <v>396</v>
      </c>
      <c r="C375" s="222"/>
      <c r="D375" s="208" t="s">
        <v>275</v>
      </c>
      <c r="E375" s="21"/>
      <c r="F375" s="21"/>
      <c r="G375" s="21"/>
      <c r="H375" s="194">
        <f t="shared" si="16"/>
        <v>0</v>
      </c>
      <c r="I375" s="20"/>
      <c r="J375" s="20"/>
    </row>
    <row r="376" spans="1:10" x14ac:dyDescent="0.2">
      <c r="A376" s="247" t="s">
        <v>447</v>
      </c>
      <c r="B376" s="222" t="s">
        <v>398</v>
      </c>
      <c r="C376" s="222"/>
      <c r="D376" s="208" t="s">
        <v>275</v>
      </c>
      <c r="E376" s="21"/>
      <c r="F376" s="21"/>
      <c r="G376" s="21"/>
      <c r="H376" s="194">
        <f t="shared" si="16"/>
        <v>0</v>
      </c>
      <c r="I376" s="20"/>
      <c r="J376" s="20"/>
    </row>
    <row r="377" spans="1:10" x14ac:dyDescent="0.2">
      <c r="A377" s="247" t="s">
        <v>448</v>
      </c>
      <c r="B377" s="222" t="s">
        <v>400</v>
      </c>
      <c r="C377" s="222"/>
      <c r="D377" s="208" t="s">
        <v>80</v>
      </c>
      <c r="E377" s="21"/>
      <c r="F377" s="21"/>
      <c r="G377" s="21"/>
      <c r="H377" s="194">
        <f t="shared" si="16"/>
        <v>0</v>
      </c>
      <c r="I377" s="20"/>
      <c r="J377" s="20"/>
    </row>
    <row r="378" spans="1:10" x14ac:dyDescent="0.2">
      <c r="A378" s="247" t="s">
        <v>449</v>
      </c>
      <c r="B378" s="222" t="s">
        <v>402</v>
      </c>
      <c r="C378" s="222"/>
      <c r="D378" s="208" t="s">
        <v>80</v>
      </c>
      <c r="E378" s="21"/>
      <c r="F378" s="21"/>
      <c r="G378" s="21"/>
      <c r="H378" s="194">
        <f t="shared" si="16"/>
        <v>0</v>
      </c>
      <c r="I378" s="20"/>
      <c r="J378" s="20"/>
    </row>
    <row r="379" spans="1:10" x14ac:dyDescent="0.2">
      <c r="A379" s="247" t="s">
        <v>450</v>
      </c>
      <c r="B379" s="222" t="s">
        <v>405</v>
      </c>
      <c r="C379" s="222"/>
      <c r="D379" s="208" t="s">
        <v>29</v>
      </c>
      <c r="E379" s="21"/>
      <c r="F379" s="21"/>
      <c r="G379" s="21"/>
      <c r="H379" s="194">
        <f t="shared" si="16"/>
        <v>0</v>
      </c>
      <c r="I379" s="20"/>
      <c r="J379" s="20"/>
    </row>
    <row r="380" spans="1:10" s="16" customFormat="1" x14ac:dyDescent="0.2">
      <c r="A380" s="203"/>
      <c r="B380" s="203" t="s">
        <v>406</v>
      </c>
      <c r="C380" s="203"/>
      <c r="D380" s="204" t="s">
        <v>369</v>
      </c>
      <c r="E380" s="204"/>
      <c r="F380" s="204"/>
      <c r="G380" s="204"/>
      <c r="H380" s="205">
        <f t="shared" si="16"/>
        <v>0</v>
      </c>
      <c r="I380" s="204"/>
      <c r="J380" s="203"/>
    </row>
    <row r="381" spans="1:10" s="16" customFormat="1" x14ac:dyDescent="0.2">
      <c r="A381" s="203"/>
      <c r="B381" s="203" t="s">
        <v>407</v>
      </c>
      <c r="C381" s="203"/>
      <c r="D381" s="204" t="s">
        <v>374</v>
      </c>
      <c r="E381" s="204"/>
      <c r="F381" s="204"/>
      <c r="G381" s="204"/>
      <c r="H381" s="205">
        <f t="shared" si="16"/>
        <v>0</v>
      </c>
      <c r="I381" s="204"/>
      <c r="J381" s="203"/>
    </row>
    <row r="382" spans="1:10" x14ac:dyDescent="0.2">
      <c r="A382" s="235"/>
      <c r="B382" s="235"/>
      <c r="C382" s="235"/>
      <c r="D382" s="235"/>
      <c r="E382" s="24"/>
      <c r="F382" s="24"/>
      <c r="G382" s="24"/>
      <c r="H382" s="194"/>
      <c r="I382" s="12"/>
      <c r="J382" s="12"/>
    </row>
    <row r="383" spans="1:10" s="9" customFormat="1" ht="15.75" customHeight="1" x14ac:dyDescent="0.25">
      <c r="A383" s="215" t="s">
        <v>451</v>
      </c>
      <c r="B383" s="216" t="s">
        <v>452</v>
      </c>
      <c r="C383" s="196"/>
      <c r="D383" s="217"/>
      <c r="E383" s="7"/>
      <c r="F383" s="7"/>
      <c r="G383" s="7"/>
      <c r="H383" s="201"/>
      <c r="I383" s="7"/>
      <c r="J383" s="25"/>
    </row>
    <row r="384" spans="1:10" x14ac:dyDescent="0.2">
      <c r="A384" s="249" t="s">
        <v>453</v>
      </c>
      <c r="B384" s="222" t="s">
        <v>197</v>
      </c>
      <c r="C384" s="222" t="s">
        <v>454</v>
      </c>
      <c r="D384" s="239"/>
      <c r="E384" s="20"/>
      <c r="F384" s="20"/>
      <c r="G384" s="20"/>
      <c r="H384" s="194"/>
      <c r="I384" s="12"/>
      <c r="J384" s="12"/>
    </row>
    <row r="385" spans="1:10" x14ac:dyDescent="0.2">
      <c r="A385" s="249" t="s">
        <v>455</v>
      </c>
      <c r="B385" s="222" t="s">
        <v>252</v>
      </c>
      <c r="C385" s="222"/>
      <c r="D385" s="208" t="s">
        <v>369</v>
      </c>
      <c r="E385" s="20"/>
      <c r="F385" s="20"/>
      <c r="G385" s="20"/>
      <c r="H385" s="194">
        <f>IFERROR(AVERAGEA(E385:G385),0)</f>
        <v>0</v>
      </c>
      <c r="I385" s="12"/>
      <c r="J385" s="12"/>
    </row>
    <row r="386" spans="1:10" x14ac:dyDescent="0.2">
      <c r="A386" s="249" t="s">
        <v>456</v>
      </c>
      <c r="B386" s="235" t="s">
        <v>457</v>
      </c>
      <c r="C386" s="235"/>
      <c r="D386" s="208" t="s">
        <v>275</v>
      </c>
      <c r="E386" s="21"/>
      <c r="F386" s="21"/>
      <c r="G386" s="21"/>
      <c r="H386" s="194">
        <f>IFERROR(AVERAGEA(E386:G386),0)</f>
        <v>0</v>
      </c>
      <c r="I386" s="12"/>
      <c r="J386" s="12"/>
    </row>
    <row r="387" spans="1:10" x14ac:dyDescent="0.2">
      <c r="A387" s="249" t="s">
        <v>458</v>
      </c>
      <c r="B387" s="235" t="s">
        <v>459</v>
      </c>
      <c r="C387" s="235"/>
      <c r="D387" s="208" t="s">
        <v>275</v>
      </c>
      <c r="E387" s="21"/>
      <c r="F387" s="21"/>
      <c r="G387" s="21"/>
      <c r="H387" s="194">
        <f>IFERROR(AVERAGEA(E387:G387),0)</f>
        <v>0</v>
      </c>
      <c r="I387" s="12"/>
      <c r="J387" s="12"/>
    </row>
    <row r="388" spans="1:10" x14ac:dyDescent="0.2">
      <c r="A388" s="249" t="s">
        <v>460</v>
      </c>
      <c r="B388" s="235" t="s">
        <v>461</v>
      </c>
      <c r="C388" s="235"/>
      <c r="D388" s="208" t="s">
        <v>275</v>
      </c>
      <c r="E388" s="21"/>
      <c r="F388" s="21"/>
      <c r="G388" s="21"/>
      <c r="H388" s="194">
        <f>IFERROR(AVERAGEA(E388:G388),0)</f>
        <v>0</v>
      </c>
      <c r="I388" s="12"/>
      <c r="J388" s="12"/>
    </row>
    <row r="389" spans="1:10" x14ac:dyDescent="0.2">
      <c r="A389" s="250" t="s">
        <v>462</v>
      </c>
      <c r="B389" s="239" t="s">
        <v>463</v>
      </c>
      <c r="C389" s="239"/>
      <c r="D389" s="208" t="s">
        <v>275</v>
      </c>
      <c r="E389" s="21"/>
      <c r="F389" s="21"/>
      <c r="G389" s="21"/>
      <c r="H389" s="194">
        <f>IFERROR(AVERAGEA(E389:G389),0)</f>
        <v>0</v>
      </c>
      <c r="I389" s="20"/>
      <c r="J389" s="20"/>
    </row>
    <row r="390" spans="1:10" s="16" customFormat="1" x14ac:dyDescent="0.2">
      <c r="A390" s="203"/>
      <c r="B390" s="203" t="s">
        <v>464</v>
      </c>
      <c r="C390" s="203"/>
      <c r="D390" s="204" t="s">
        <v>275</v>
      </c>
      <c r="E390" s="204">
        <f>E386-E387</f>
        <v>0</v>
      </c>
      <c r="F390" s="204">
        <f>F386-F387</f>
        <v>0</v>
      </c>
      <c r="G390" s="204">
        <f>G386-G387</f>
        <v>0</v>
      </c>
      <c r="H390" s="205">
        <f>H386-H387</f>
        <v>0</v>
      </c>
      <c r="I390" s="204">
        <f>I386-I387</f>
        <v>0</v>
      </c>
      <c r="J390" s="203"/>
    </row>
    <row r="391" spans="1:10" s="16" customFormat="1" x14ac:dyDescent="0.2">
      <c r="A391" s="203"/>
      <c r="B391" s="203" t="s">
        <v>465</v>
      </c>
      <c r="C391" s="203"/>
      <c r="D391" s="204" t="s">
        <v>275</v>
      </c>
      <c r="E391" s="204">
        <f>E387-E389</f>
        <v>0</v>
      </c>
      <c r="F391" s="204">
        <f>F387-F389</f>
        <v>0</v>
      </c>
      <c r="G391" s="204">
        <f>G387-G389</f>
        <v>0</v>
      </c>
      <c r="H391" s="205">
        <f>H387-H389</f>
        <v>0</v>
      </c>
      <c r="I391" s="204">
        <f>I387-I389</f>
        <v>0</v>
      </c>
      <c r="J391" s="203"/>
    </row>
    <row r="392" spans="1:10" s="16" customFormat="1" x14ac:dyDescent="0.2">
      <c r="A392" s="203"/>
      <c r="B392" s="203" t="s">
        <v>466</v>
      </c>
      <c r="C392" s="203"/>
      <c r="D392" s="204" t="s">
        <v>8</v>
      </c>
      <c r="E392" s="204">
        <f>IFERROR((E390/(E390+E391))*100,0)</f>
        <v>0</v>
      </c>
      <c r="F392" s="204">
        <f>IFERROR((F390/(F390+F391))*100,0)</f>
        <v>0</v>
      </c>
      <c r="G392" s="204">
        <f>IFERROR((G390/(G390+G391))*100,0)</f>
        <v>0</v>
      </c>
      <c r="H392" s="205">
        <f>IFERROR((H390/(H390+H391))*100,0)</f>
        <v>0</v>
      </c>
      <c r="I392" s="204">
        <f>IFERROR((I390/(I390+I391))*100,0)</f>
        <v>0</v>
      </c>
      <c r="J392" s="203"/>
    </row>
    <row r="393" spans="1:10" x14ac:dyDescent="0.2">
      <c r="A393" s="235"/>
      <c r="B393" s="235"/>
      <c r="C393" s="235"/>
      <c r="D393" s="235"/>
      <c r="E393" s="24"/>
      <c r="F393" s="24"/>
      <c r="G393" s="24"/>
      <c r="H393" s="194"/>
      <c r="I393" s="12"/>
      <c r="J393" s="12"/>
    </row>
    <row r="394" spans="1:10" x14ac:dyDescent="0.2">
      <c r="A394" s="240" t="s">
        <v>467</v>
      </c>
      <c r="B394" s="251" t="s">
        <v>468</v>
      </c>
      <c r="C394" s="251"/>
      <c r="D394" s="240"/>
      <c r="E394" s="31"/>
      <c r="F394" s="31"/>
      <c r="G394" s="31"/>
      <c r="H394" s="201"/>
      <c r="I394" s="31"/>
      <c r="J394" s="31"/>
    </row>
    <row r="395" spans="1:10" x14ac:dyDescent="0.2">
      <c r="A395" s="240" t="s">
        <v>469</v>
      </c>
      <c r="B395" s="251" t="s">
        <v>470</v>
      </c>
      <c r="C395" s="251"/>
      <c r="D395" s="240"/>
      <c r="E395" s="31"/>
      <c r="F395" s="31"/>
      <c r="G395" s="31"/>
      <c r="H395" s="201"/>
      <c r="I395" s="31"/>
      <c r="J395" s="31"/>
    </row>
    <row r="396" spans="1:10" x14ac:dyDescent="0.2">
      <c r="A396" s="194" t="s">
        <v>471</v>
      </c>
      <c r="B396" s="222" t="s">
        <v>472</v>
      </c>
      <c r="C396" s="218"/>
      <c r="D396" s="194" t="s">
        <v>80</v>
      </c>
      <c r="E396" s="11"/>
      <c r="F396" s="11"/>
      <c r="G396" s="11"/>
      <c r="H396" s="194">
        <f t="shared" ref="H396:H405" si="17">IFERROR(AVERAGEA(E396:G396),0)</f>
        <v>0</v>
      </c>
      <c r="I396" s="12"/>
      <c r="J396" s="12"/>
    </row>
    <row r="397" spans="1:10" x14ac:dyDescent="0.2">
      <c r="A397" s="194" t="s">
        <v>473</v>
      </c>
      <c r="B397" s="218" t="s">
        <v>474</v>
      </c>
      <c r="C397" s="218"/>
      <c r="D397" s="194" t="s">
        <v>80</v>
      </c>
      <c r="E397" s="11"/>
      <c r="F397" s="11"/>
      <c r="G397" s="11"/>
      <c r="H397" s="194">
        <f t="shared" si="17"/>
        <v>0</v>
      </c>
      <c r="I397" s="12"/>
      <c r="J397" s="12"/>
    </row>
    <row r="398" spans="1:10" ht="24" x14ac:dyDescent="0.2">
      <c r="A398" s="194" t="s">
        <v>475</v>
      </c>
      <c r="B398" s="218" t="s">
        <v>476</v>
      </c>
      <c r="C398" s="218"/>
      <c r="D398" s="194" t="s">
        <v>8</v>
      </c>
      <c r="E398" s="11"/>
      <c r="F398" s="11"/>
      <c r="G398" s="11"/>
      <c r="H398" s="194">
        <f t="shared" si="17"/>
        <v>0</v>
      </c>
      <c r="I398" s="12"/>
      <c r="J398" s="12"/>
    </row>
    <row r="399" spans="1:10" ht="24" x14ac:dyDescent="0.2">
      <c r="A399" s="194" t="s">
        <v>477</v>
      </c>
      <c r="B399" s="218" t="s">
        <v>478</v>
      </c>
      <c r="C399" s="218"/>
      <c r="D399" s="194" t="s">
        <v>80</v>
      </c>
      <c r="E399" s="11"/>
      <c r="F399" s="11"/>
      <c r="G399" s="11"/>
      <c r="H399" s="194">
        <f t="shared" si="17"/>
        <v>0</v>
      </c>
      <c r="I399" s="12"/>
      <c r="J399" s="12"/>
    </row>
    <row r="400" spans="1:10" ht="24" x14ac:dyDescent="0.2">
      <c r="A400" s="194" t="s">
        <v>479</v>
      </c>
      <c r="B400" s="218" t="s">
        <v>478</v>
      </c>
      <c r="C400" s="218"/>
      <c r="D400" s="194" t="s">
        <v>480</v>
      </c>
      <c r="E400" s="11"/>
      <c r="F400" s="11"/>
      <c r="G400" s="11"/>
      <c r="H400" s="194">
        <f t="shared" si="17"/>
        <v>0</v>
      </c>
      <c r="I400" s="12"/>
      <c r="J400" s="12"/>
    </row>
    <row r="401" spans="1:10" ht="24" x14ac:dyDescent="0.2">
      <c r="A401" s="194" t="s">
        <v>481</v>
      </c>
      <c r="B401" s="218" t="s">
        <v>482</v>
      </c>
      <c r="C401" s="218"/>
      <c r="D401" s="194" t="s">
        <v>480</v>
      </c>
      <c r="E401" s="11"/>
      <c r="F401" s="11"/>
      <c r="G401" s="11"/>
      <c r="H401" s="194">
        <f t="shared" si="17"/>
        <v>0</v>
      </c>
      <c r="I401" s="12"/>
      <c r="J401" s="12"/>
    </row>
    <row r="402" spans="1:10" ht="36" x14ac:dyDescent="0.2">
      <c r="A402" s="194" t="s">
        <v>483</v>
      </c>
      <c r="B402" s="252" t="s">
        <v>484</v>
      </c>
      <c r="C402" s="218"/>
      <c r="D402" s="194" t="s">
        <v>80</v>
      </c>
      <c r="E402" s="11"/>
      <c r="F402" s="11"/>
      <c r="G402" s="11"/>
      <c r="H402" s="194">
        <f t="shared" si="17"/>
        <v>0</v>
      </c>
      <c r="I402" s="12"/>
      <c r="J402" s="12"/>
    </row>
    <row r="403" spans="1:10" ht="27" customHeight="1" x14ac:dyDescent="0.2">
      <c r="A403" s="208" t="s">
        <v>485</v>
      </c>
      <c r="B403" s="248" t="s">
        <v>486</v>
      </c>
      <c r="C403" s="222"/>
      <c r="D403" s="208" t="s">
        <v>80</v>
      </c>
      <c r="E403" s="21"/>
      <c r="F403" s="21"/>
      <c r="G403" s="21"/>
      <c r="H403" s="194">
        <f t="shared" si="17"/>
        <v>0</v>
      </c>
      <c r="I403" s="20"/>
      <c r="J403" s="20"/>
    </row>
    <row r="404" spans="1:10" ht="15" customHeight="1" x14ac:dyDescent="0.2">
      <c r="A404" s="208" t="s">
        <v>487</v>
      </c>
      <c r="B404" s="222" t="s">
        <v>488</v>
      </c>
      <c r="C404" s="222"/>
      <c r="D404" s="208" t="s">
        <v>3</v>
      </c>
      <c r="E404" s="21"/>
      <c r="F404" s="21"/>
      <c r="G404" s="21"/>
      <c r="H404" s="194">
        <f t="shared" si="17"/>
        <v>0</v>
      </c>
      <c r="I404" s="20"/>
      <c r="J404" s="20"/>
    </row>
    <row r="405" spans="1:10" x14ac:dyDescent="0.2">
      <c r="A405" s="208" t="s">
        <v>489</v>
      </c>
      <c r="B405" s="222" t="s">
        <v>490</v>
      </c>
      <c r="C405" s="222"/>
      <c r="D405" s="208" t="s">
        <v>491</v>
      </c>
      <c r="E405" s="21"/>
      <c r="F405" s="21"/>
      <c r="G405" s="21"/>
      <c r="H405" s="194">
        <f t="shared" si="17"/>
        <v>0</v>
      </c>
      <c r="I405" s="20"/>
      <c r="J405" s="20"/>
    </row>
    <row r="406" spans="1:10" x14ac:dyDescent="0.2">
      <c r="A406" s="208" t="s">
        <v>492</v>
      </c>
      <c r="B406" s="222" t="s">
        <v>493</v>
      </c>
      <c r="C406" s="222"/>
      <c r="D406" s="208" t="s">
        <v>494</v>
      </c>
      <c r="E406" s="21"/>
      <c r="F406" s="21"/>
      <c r="G406" s="21">
        <v>860</v>
      </c>
      <c r="H406" s="194">
        <f>AVERAGEA(E406:G406)</f>
        <v>860</v>
      </c>
      <c r="I406" s="21">
        <v>860</v>
      </c>
      <c r="J406" s="20"/>
    </row>
    <row r="407" spans="1:10" s="16" customFormat="1" ht="31.5" customHeight="1" x14ac:dyDescent="0.2">
      <c r="A407" s="203"/>
      <c r="B407" s="203" t="s">
        <v>495</v>
      </c>
      <c r="C407" s="203"/>
      <c r="D407" s="204" t="s">
        <v>80</v>
      </c>
      <c r="E407" s="204">
        <f>E396+E397</f>
        <v>0</v>
      </c>
      <c r="F407" s="204">
        <f>F396+F397</f>
        <v>0</v>
      </c>
      <c r="G407" s="204">
        <f>G396+G397</f>
        <v>0</v>
      </c>
      <c r="H407" s="205">
        <f>H396+H397</f>
        <v>0</v>
      </c>
      <c r="I407" s="204">
        <f>I396+I397</f>
        <v>0</v>
      </c>
      <c r="J407" s="203"/>
    </row>
    <row r="408" spans="1:10" s="16" customFormat="1" x14ac:dyDescent="0.2">
      <c r="A408" s="203"/>
      <c r="B408" s="203" t="s">
        <v>496</v>
      </c>
      <c r="C408" s="203"/>
      <c r="D408" s="204" t="s">
        <v>117</v>
      </c>
      <c r="E408" s="204">
        <f>E407*E406</f>
        <v>0</v>
      </c>
      <c r="F408" s="204">
        <f>F407*F406</f>
        <v>0</v>
      </c>
      <c r="G408" s="204">
        <f>G407*G406</f>
        <v>0</v>
      </c>
      <c r="H408" s="205">
        <f>H407*H406</f>
        <v>0</v>
      </c>
      <c r="I408" s="204">
        <f>I407*I406</f>
        <v>0</v>
      </c>
      <c r="J408" s="203"/>
    </row>
    <row r="409" spans="1:10" x14ac:dyDescent="0.2">
      <c r="A409" s="194"/>
      <c r="B409" s="218"/>
      <c r="C409" s="218"/>
      <c r="D409" s="194"/>
      <c r="E409" s="11"/>
      <c r="F409" s="11"/>
      <c r="G409" s="11"/>
      <c r="H409" s="194"/>
      <c r="I409" s="12"/>
      <c r="J409" s="12"/>
    </row>
    <row r="410" spans="1:10" x14ac:dyDescent="0.2">
      <c r="A410" s="240" t="s">
        <v>497</v>
      </c>
      <c r="B410" s="251" t="s">
        <v>498</v>
      </c>
      <c r="C410" s="251"/>
      <c r="D410" s="240"/>
      <c r="E410" s="31"/>
      <c r="F410" s="31"/>
      <c r="G410" s="31"/>
      <c r="H410" s="201"/>
      <c r="I410" s="31"/>
      <c r="J410" s="31"/>
    </row>
    <row r="411" spans="1:10" x14ac:dyDescent="0.2">
      <c r="A411" s="240" t="s">
        <v>499</v>
      </c>
      <c r="B411" s="251" t="s">
        <v>500</v>
      </c>
      <c r="C411" s="251"/>
      <c r="D411" s="240"/>
      <c r="E411" s="31"/>
      <c r="F411" s="31"/>
      <c r="G411" s="31"/>
      <c r="H411" s="201"/>
      <c r="I411" s="31"/>
      <c r="J411" s="31"/>
    </row>
    <row r="412" spans="1:10" x14ac:dyDescent="0.2">
      <c r="A412" s="253" t="s">
        <v>471</v>
      </c>
      <c r="B412" s="219" t="s">
        <v>501</v>
      </c>
      <c r="C412" s="219"/>
      <c r="D412" s="220" t="s">
        <v>502</v>
      </c>
      <c r="E412" s="1"/>
      <c r="F412" s="1"/>
      <c r="G412" s="1"/>
      <c r="H412" s="194"/>
      <c r="I412" s="12"/>
      <c r="J412" s="12"/>
    </row>
    <row r="413" spans="1:10" x14ac:dyDescent="0.2">
      <c r="A413" s="253" t="s">
        <v>473</v>
      </c>
      <c r="B413" s="219" t="s">
        <v>503</v>
      </c>
      <c r="C413" s="219"/>
      <c r="D413" s="254" t="s">
        <v>480</v>
      </c>
      <c r="E413" s="33"/>
      <c r="F413" s="33"/>
      <c r="G413" s="33"/>
      <c r="H413" s="194">
        <f t="shared" ref="H413:H421" si="18">IFERROR(AVERAGEA(E413:G413),0)</f>
        <v>0</v>
      </c>
      <c r="I413" s="12"/>
      <c r="J413" s="12"/>
    </row>
    <row r="414" spans="1:10" x14ac:dyDescent="0.2">
      <c r="A414" s="253" t="s">
        <v>475</v>
      </c>
      <c r="B414" s="222" t="s">
        <v>504</v>
      </c>
      <c r="C414" s="219"/>
      <c r="D414" s="254" t="s">
        <v>205</v>
      </c>
      <c r="E414" s="33"/>
      <c r="F414" s="33"/>
      <c r="G414" s="33"/>
      <c r="H414" s="194">
        <f t="shared" si="18"/>
        <v>0</v>
      </c>
      <c r="I414" s="12"/>
      <c r="J414" s="12"/>
    </row>
    <row r="415" spans="1:10" x14ac:dyDescent="0.2">
      <c r="A415" s="253" t="s">
        <v>477</v>
      </c>
      <c r="B415" s="219" t="s">
        <v>505</v>
      </c>
      <c r="C415" s="219"/>
      <c r="D415" s="254" t="s">
        <v>506</v>
      </c>
      <c r="E415" s="33"/>
      <c r="F415" s="33"/>
      <c r="G415" s="33"/>
      <c r="H415" s="194">
        <f t="shared" si="18"/>
        <v>0</v>
      </c>
      <c r="I415" s="12"/>
      <c r="J415" s="12"/>
    </row>
    <row r="416" spans="1:10" s="14" customFormat="1" x14ac:dyDescent="0.2">
      <c r="A416" s="254" t="s">
        <v>479</v>
      </c>
      <c r="B416" s="219" t="s">
        <v>507</v>
      </c>
      <c r="C416" s="219"/>
      <c r="D416" s="254" t="s">
        <v>508</v>
      </c>
      <c r="E416" s="33"/>
      <c r="F416" s="33"/>
      <c r="G416" s="33"/>
      <c r="H416" s="194">
        <f t="shared" si="18"/>
        <v>0</v>
      </c>
      <c r="I416" s="13"/>
      <c r="J416" s="13"/>
    </row>
    <row r="417" spans="1:10" s="14" customFormat="1" x14ac:dyDescent="0.2">
      <c r="A417" s="254" t="s">
        <v>481</v>
      </c>
      <c r="B417" s="219" t="s">
        <v>509</v>
      </c>
      <c r="C417" s="219"/>
      <c r="D417" s="254" t="s">
        <v>8</v>
      </c>
      <c r="E417" s="33"/>
      <c r="F417" s="33"/>
      <c r="G417" s="33"/>
      <c r="H417" s="194">
        <f t="shared" si="18"/>
        <v>0</v>
      </c>
      <c r="I417" s="13"/>
      <c r="J417" s="13"/>
    </row>
    <row r="418" spans="1:10" s="14" customFormat="1" x14ac:dyDescent="0.2">
      <c r="A418" s="254" t="s">
        <v>483</v>
      </c>
      <c r="B418" s="219" t="s">
        <v>510</v>
      </c>
      <c r="C418" s="219"/>
      <c r="D418" s="254" t="s">
        <v>8</v>
      </c>
      <c r="E418" s="33"/>
      <c r="F418" s="33"/>
      <c r="G418" s="33"/>
      <c r="H418" s="194">
        <f t="shared" si="18"/>
        <v>0</v>
      </c>
      <c r="I418" s="13"/>
      <c r="J418" s="13"/>
    </row>
    <row r="419" spans="1:10" s="14" customFormat="1" x14ac:dyDescent="0.2">
      <c r="A419" s="254" t="s">
        <v>485</v>
      </c>
      <c r="B419" s="219" t="s">
        <v>511</v>
      </c>
      <c r="C419" s="219"/>
      <c r="D419" s="254" t="s">
        <v>512</v>
      </c>
      <c r="E419" s="33"/>
      <c r="F419" s="33"/>
      <c r="G419" s="33"/>
      <c r="H419" s="194">
        <f t="shared" si="18"/>
        <v>0</v>
      </c>
      <c r="I419" s="13"/>
      <c r="J419" s="13"/>
    </row>
    <row r="420" spans="1:10" s="14" customFormat="1" x14ac:dyDescent="0.2">
      <c r="A420" s="254" t="s">
        <v>487</v>
      </c>
      <c r="B420" s="219" t="s">
        <v>513</v>
      </c>
      <c r="C420" s="219"/>
      <c r="D420" s="254" t="s">
        <v>512</v>
      </c>
      <c r="E420" s="33"/>
      <c r="F420" s="33"/>
      <c r="G420" s="33"/>
      <c r="H420" s="194">
        <f t="shared" si="18"/>
        <v>0</v>
      </c>
      <c r="I420" s="13"/>
      <c r="J420" s="13"/>
    </row>
    <row r="421" spans="1:10" x14ac:dyDescent="0.2">
      <c r="A421" s="253" t="s">
        <v>489</v>
      </c>
      <c r="B421" s="218" t="s">
        <v>376</v>
      </c>
      <c r="C421" s="218"/>
      <c r="D421" s="253" t="s">
        <v>259</v>
      </c>
      <c r="E421" s="32"/>
      <c r="F421" s="32"/>
      <c r="G421" s="32"/>
      <c r="H421" s="194">
        <f t="shared" si="18"/>
        <v>0</v>
      </c>
      <c r="I421" s="12"/>
      <c r="J421" s="12"/>
    </row>
    <row r="422" spans="1:10" x14ac:dyDescent="0.2">
      <c r="A422" s="253"/>
      <c r="B422" s="218"/>
      <c r="C422" s="218"/>
      <c r="D422" s="253"/>
      <c r="E422" s="32"/>
      <c r="F422" s="32"/>
      <c r="G422" s="32"/>
      <c r="H422" s="194"/>
      <c r="I422" s="12"/>
      <c r="J422" s="12"/>
    </row>
    <row r="423" spans="1:10" x14ac:dyDescent="0.2">
      <c r="A423" s="240" t="s">
        <v>514</v>
      </c>
      <c r="B423" s="251" t="s">
        <v>515</v>
      </c>
      <c r="C423" s="251"/>
      <c r="D423" s="240"/>
      <c r="E423" s="31"/>
      <c r="F423" s="31"/>
      <c r="G423" s="31"/>
      <c r="H423" s="201"/>
      <c r="I423" s="31"/>
      <c r="J423" s="31"/>
    </row>
    <row r="424" spans="1:10" x14ac:dyDescent="0.2">
      <c r="A424" s="253" t="s">
        <v>471</v>
      </c>
      <c r="B424" s="219" t="s">
        <v>501</v>
      </c>
      <c r="C424" s="219"/>
      <c r="D424" s="220" t="s">
        <v>502</v>
      </c>
      <c r="E424" s="1"/>
      <c r="F424" s="1"/>
      <c r="G424" s="1"/>
      <c r="H424" s="194">
        <f t="shared" ref="H424:H432" si="19">IFERROR(AVERAGEA(E424:G424),0)</f>
        <v>0</v>
      </c>
      <c r="I424" s="12"/>
      <c r="J424" s="12"/>
    </row>
    <row r="425" spans="1:10" x14ac:dyDescent="0.2">
      <c r="A425" s="253" t="s">
        <v>473</v>
      </c>
      <c r="B425" s="219" t="s">
        <v>503</v>
      </c>
      <c r="C425" s="219"/>
      <c r="D425" s="254" t="s">
        <v>3</v>
      </c>
      <c r="E425" s="1"/>
      <c r="F425" s="1"/>
      <c r="G425" s="1"/>
      <c r="H425" s="194">
        <f t="shared" si="19"/>
        <v>0</v>
      </c>
      <c r="I425" s="12"/>
      <c r="J425" s="12"/>
    </row>
    <row r="426" spans="1:10" x14ac:dyDescent="0.2">
      <c r="A426" s="253" t="s">
        <v>475</v>
      </c>
      <c r="B426" s="222" t="s">
        <v>504</v>
      </c>
      <c r="C426" s="219"/>
      <c r="D426" s="254" t="s">
        <v>205</v>
      </c>
      <c r="E426" s="1"/>
      <c r="F426" s="1"/>
      <c r="G426" s="1"/>
      <c r="H426" s="194">
        <f t="shared" si="19"/>
        <v>0</v>
      </c>
      <c r="I426" s="12"/>
      <c r="J426" s="12"/>
    </row>
    <row r="427" spans="1:10" x14ac:dyDescent="0.2">
      <c r="A427" s="253" t="s">
        <v>477</v>
      </c>
      <c r="B427" s="219" t="s">
        <v>505</v>
      </c>
      <c r="C427" s="219"/>
      <c r="D427" s="254" t="s">
        <v>506</v>
      </c>
      <c r="E427" s="1"/>
      <c r="F427" s="1"/>
      <c r="G427" s="1"/>
      <c r="H427" s="194">
        <f t="shared" si="19"/>
        <v>0</v>
      </c>
      <c r="I427" s="12"/>
      <c r="J427" s="12"/>
    </row>
    <row r="428" spans="1:10" x14ac:dyDescent="0.2">
      <c r="A428" s="253" t="s">
        <v>479</v>
      </c>
      <c r="B428" s="219" t="s">
        <v>509</v>
      </c>
      <c r="C428" s="219"/>
      <c r="D428" s="253" t="s">
        <v>8</v>
      </c>
      <c r="E428" s="1"/>
      <c r="F428" s="1"/>
      <c r="G428" s="1"/>
      <c r="H428" s="194">
        <f t="shared" si="19"/>
        <v>0</v>
      </c>
      <c r="I428" s="12"/>
      <c r="J428" s="12"/>
    </row>
    <row r="429" spans="1:10" x14ac:dyDescent="0.2">
      <c r="A429" s="253" t="s">
        <v>481</v>
      </c>
      <c r="B429" s="255" t="s">
        <v>510</v>
      </c>
      <c r="C429" s="219"/>
      <c r="D429" s="254" t="s">
        <v>8</v>
      </c>
      <c r="E429" s="1"/>
      <c r="F429" s="1"/>
      <c r="G429" s="1"/>
      <c r="H429" s="194">
        <f t="shared" si="19"/>
        <v>0</v>
      </c>
      <c r="I429" s="12"/>
      <c r="J429" s="12"/>
    </row>
    <row r="430" spans="1:10" x14ac:dyDescent="0.2">
      <c r="A430" s="253" t="s">
        <v>483</v>
      </c>
      <c r="B430" s="256" t="s">
        <v>516</v>
      </c>
      <c r="C430" s="218"/>
      <c r="D430" s="253" t="s">
        <v>512</v>
      </c>
      <c r="E430" s="1"/>
      <c r="F430" s="1"/>
      <c r="G430" s="1"/>
      <c r="H430" s="194">
        <f t="shared" si="19"/>
        <v>0</v>
      </c>
      <c r="I430" s="12"/>
      <c r="J430" s="12"/>
    </row>
    <row r="431" spans="1:10" s="14" customFormat="1" x14ac:dyDescent="0.2">
      <c r="A431" s="254" t="s">
        <v>485</v>
      </c>
      <c r="B431" s="255" t="s">
        <v>513</v>
      </c>
      <c r="C431" s="219"/>
      <c r="D431" s="254" t="s">
        <v>512</v>
      </c>
      <c r="E431" s="1"/>
      <c r="F431" s="1"/>
      <c r="G431" s="1"/>
      <c r="H431" s="194">
        <f t="shared" si="19"/>
        <v>0</v>
      </c>
      <c r="I431" s="13"/>
      <c r="J431" s="13"/>
    </row>
    <row r="432" spans="1:10" x14ac:dyDescent="0.2">
      <c r="A432" s="253" t="s">
        <v>487</v>
      </c>
      <c r="B432" s="218" t="s">
        <v>376</v>
      </c>
      <c r="C432" s="218"/>
      <c r="D432" s="253" t="s">
        <v>259</v>
      </c>
      <c r="E432" s="1"/>
      <c r="F432" s="1"/>
      <c r="G432" s="1"/>
      <c r="H432" s="194">
        <f t="shared" si="19"/>
        <v>0</v>
      </c>
      <c r="I432" s="12"/>
      <c r="J432" s="12"/>
    </row>
    <row r="433" spans="1:11" x14ac:dyDescent="0.2">
      <c r="A433" s="253"/>
      <c r="B433" s="218"/>
      <c r="C433" s="218"/>
      <c r="D433" s="253"/>
      <c r="E433" s="32"/>
      <c r="F433" s="32"/>
      <c r="G433" s="32"/>
      <c r="H433" s="194"/>
      <c r="I433" s="12"/>
      <c r="J433" s="12"/>
    </row>
    <row r="434" spans="1:11" x14ac:dyDescent="0.2">
      <c r="A434" s="240" t="s">
        <v>517</v>
      </c>
      <c r="B434" s="251" t="s">
        <v>518</v>
      </c>
      <c r="C434" s="251"/>
      <c r="D434" s="240"/>
      <c r="E434" s="31"/>
      <c r="F434" s="31"/>
      <c r="G434" s="31"/>
      <c r="H434" s="201"/>
      <c r="I434" s="31"/>
      <c r="J434" s="31"/>
    </row>
    <row r="435" spans="1:11" x14ac:dyDescent="0.2">
      <c r="A435" s="253" t="s">
        <v>471</v>
      </c>
      <c r="B435" s="219" t="s">
        <v>501</v>
      </c>
      <c r="C435" s="219"/>
      <c r="D435" s="220" t="s">
        <v>502</v>
      </c>
      <c r="E435" s="1">
        <v>0</v>
      </c>
      <c r="F435" s="1">
        <v>0</v>
      </c>
      <c r="G435" s="1">
        <v>0</v>
      </c>
      <c r="H435" s="194"/>
      <c r="I435" s="12"/>
      <c r="J435" s="12"/>
    </row>
    <row r="436" spans="1:11" x14ac:dyDescent="0.2">
      <c r="A436" s="253" t="s">
        <v>473</v>
      </c>
      <c r="B436" s="219" t="s">
        <v>519</v>
      </c>
      <c r="C436" s="219"/>
      <c r="D436" s="220"/>
      <c r="E436" s="1">
        <v>0</v>
      </c>
      <c r="F436" s="1">
        <v>0</v>
      </c>
      <c r="G436" s="1">
        <v>0</v>
      </c>
      <c r="H436" s="194">
        <f t="shared" ref="H436:H442" si="20">IFERROR(AVERAGEA(E436:G436),0)</f>
        <v>0</v>
      </c>
      <c r="I436" s="12"/>
      <c r="J436" s="12"/>
    </row>
    <row r="437" spans="1:11" x14ac:dyDescent="0.2">
      <c r="A437" s="253" t="s">
        <v>475</v>
      </c>
      <c r="B437" s="219" t="s">
        <v>520</v>
      </c>
      <c r="C437" s="219"/>
      <c r="D437" s="220"/>
      <c r="E437" s="1">
        <v>0</v>
      </c>
      <c r="F437" s="1">
        <v>0</v>
      </c>
      <c r="G437" s="1">
        <v>0</v>
      </c>
      <c r="H437" s="194">
        <f t="shared" si="20"/>
        <v>0</v>
      </c>
      <c r="I437" s="12"/>
      <c r="J437" s="12"/>
    </row>
    <row r="438" spans="1:11" x14ac:dyDescent="0.2">
      <c r="A438" s="253" t="s">
        <v>477</v>
      </c>
      <c r="B438" s="219" t="s">
        <v>503</v>
      </c>
      <c r="C438" s="219"/>
      <c r="D438" s="254" t="s">
        <v>480</v>
      </c>
      <c r="E438" s="1">
        <v>0</v>
      </c>
      <c r="F438" s="1">
        <v>0</v>
      </c>
      <c r="G438" s="1">
        <v>0</v>
      </c>
      <c r="H438" s="194">
        <f t="shared" si="20"/>
        <v>0</v>
      </c>
      <c r="I438" s="12"/>
      <c r="J438" s="12"/>
    </row>
    <row r="439" spans="1:11" x14ac:dyDescent="0.2">
      <c r="A439" s="253" t="s">
        <v>479</v>
      </c>
      <c r="B439" s="222" t="s">
        <v>504</v>
      </c>
      <c r="C439" s="219"/>
      <c r="D439" s="254" t="s">
        <v>205</v>
      </c>
      <c r="E439" s="1">
        <v>0</v>
      </c>
      <c r="F439" s="1">
        <v>0</v>
      </c>
      <c r="G439" s="1">
        <v>0</v>
      </c>
      <c r="H439" s="194">
        <f t="shared" si="20"/>
        <v>0</v>
      </c>
      <c r="I439" s="12"/>
      <c r="J439" s="12"/>
    </row>
    <row r="440" spans="1:11" x14ac:dyDescent="0.2">
      <c r="A440" s="253" t="s">
        <v>481</v>
      </c>
      <c r="B440" s="219" t="s">
        <v>509</v>
      </c>
      <c r="C440" s="219"/>
      <c r="D440" s="253" t="s">
        <v>8</v>
      </c>
      <c r="E440" s="1">
        <v>0</v>
      </c>
      <c r="F440" s="1">
        <v>0</v>
      </c>
      <c r="G440" s="1">
        <v>0</v>
      </c>
      <c r="H440" s="194">
        <f t="shared" si="20"/>
        <v>0</v>
      </c>
      <c r="I440" s="12"/>
      <c r="J440" s="12"/>
    </row>
    <row r="441" spans="1:11" x14ac:dyDescent="0.2">
      <c r="A441" s="253" t="s">
        <v>483</v>
      </c>
      <c r="B441" s="219" t="s">
        <v>510</v>
      </c>
      <c r="C441" s="219"/>
      <c r="D441" s="254" t="s">
        <v>8</v>
      </c>
      <c r="E441" s="1">
        <v>0</v>
      </c>
      <c r="F441" s="1">
        <v>0</v>
      </c>
      <c r="G441" s="1">
        <v>0</v>
      </c>
      <c r="H441" s="194">
        <f t="shared" si="20"/>
        <v>0</v>
      </c>
      <c r="I441" s="12"/>
      <c r="J441" s="12"/>
    </row>
    <row r="442" spans="1:11" x14ac:dyDescent="0.2">
      <c r="A442" s="253" t="s">
        <v>485</v>
      </c>
      <c r="B442" s="218" t="s">
        <v>376</v>
      </c>
      <c r="C442" s="218"/>
      <c r="D442" s="253" t="s">
        <v>259</v>
      </c>
      <c r="E442" s="1">
        <v>0</v>
      </c>
      <c r="F442" s="1">
        <v>0</v>
      </c>
      <c r="G442" s="1">
        <v>0</v>
      </c>
      <c r="H442" s="194">
        <f t="shared" si="20"/>
        <v>0</v>
      </c>
      <c r="I442" s="12"/>
      <c r="J442" s="12"/>
    </row>
    <row r="443" spans="1:11" s="16" customFormat="1" x14ac:dyDescent="0.2">
      <c r="A443" s="203"/>
      <c r="B443" s="203" t="s">
        <v>521</v>
      </c>
      <c r="C443" s="203"/>
      <c r="D443" s="204" t="s">
        <v>80</v>
      </c>
      <c r="E443" s="204">
        <f>E414+E426+E439</f>
        <v>0</v>
      </c>
      <c r="F443" s="204">
        <f>F414+F426+F439</f>
        <v>0</v>
      </c>
      <c r="G443" s="204">
        <f>G414+G426+G439</f>
        <v>0</v>
      </c>
      <c r="H443" s="205">
        <f>H414+H426+H439</f>
        <v>0</v>
      </c>
      <c r="I443" s="204">
        <f>I414+I426+I439</f>
        <v>0</v>
      </c>
      <c r="J443" s="203"/>
    </row>
    <row r="444" spans="1:11" s="16" customFormat="1" x14ac:dyDescent="0.2">
      <c r="A444" s="203"/>
      <c r="B444" s="203" t="s">
        <v>522</v>
      </c>
      <c r="C444" s="203"/>
      <c r="D444" s="204" t="s">
        <v>80</v>
      </c>
      <c r="E444" s="204">
        <f>E443+E407</f>
        <v>0</v>
      </c>
      <c r="F444" s="204">
        <f>F443+F407</f>
        <v>0</v>
      </c>
      <c r="G444" s="204">
        <f>G443+G407</f>
        <v>0</v>
      </c>
      <c r="H444" s="205">
        <f>H443+H407</f>
        <v>0</v>
      </c>
      <c r="I444" s="204">
        <f>I443+I407</f>
        <v>0</v>
      </c>
      <c r="J444" s="203"/>
    </row>
    <row r="445" spans="1:11" s="14" customFormat="1" x14ac:dyDescent="0.2">
      <c r="A445" s="257"/>
      <c r="B445" s="257"/>
      <c r="C445" s="257"/>
      <c r="D445" s="258"/>
      <c r="E445" s="18"/>
      <c r="F445" s="18"/>
      <c r="G445" s="18"/>
      <c r="H445" s="194"/>
      <c r="I445" s="18"/>
      <c r="J445" s="17"/>
    </row>
    <row r="446" spans="1:11" x14ac:dyDescent="0.2">
      <c r="A446" s="240" t="s">
        <v>523</v>
      </c>
      <c r="B446" s="251" t="s">
        <v>524</v>
      </c>
      <c r="C446" s="251"/>
      <c r="D446" s="240"/>
      <c r="E446" s="31"/>
      <c r="F446" s="31"/>
      <c r="G446" s="31"/>
      <c r="H446" s="201"/>
      <c r="I446" s="31"/>
      <c r="J446" s="31"/>
    </row>
    <row r="447" spans="1:11" x14ac:dyDescent="0.2">
      <c r="A447" s="232" t="s">
        <v>525</v>
      </c>
      <c r="B447" s="259" t="s">
        <v>526</v>
      </c>
      <c r="C447" s="259"/>
      <c r="D447" s="232"/>
      <c r="E447" s="21"/>
      <c r="F447" s="21"/>
      <c r="G447" s="21"/>
      <c r="H447" s="194"/>
      <c r="I447" s="20"/>
      <c r="J447" s="20"/>
      <c r="K447" s="22"/>
    </row>
    <row r="448" spans="1:11" x14ac:dyDescent="0.2">
      <c r="A448" s="232" t="s">
        <v>527</v>
      </c>
      <c r="B448" s="259" t="s">
        <v>528</v>
      </c>
      <c r="C448" s="259"/>
      <c r="D448" s="232"/>
      <c r="E448" s="21"/>
      <c r="F448" s="21"/>
      <c r="G448" s="21"/>
      <c r="H448" s="194"/>
      <c r="I448" s="20"/>
      <c r="J448" s="20"/>
      <c r="K448" s="22"/>
    </row>
    <row r="449" spans="1:11" x14ac:dyDescent="0.2">
      <c r="A449" s="208" t="s">
        <v>471</v>
      </c>
      <c r="B449" s="222" t="s">
        <v>529</v>
      </c>
      <c r="C449" s="222"/>
      <c r="D449" s="208" t="s">
        <v>530</v>
      </c>
      <c r="E449" s="21"/>
      <c r="F449" s="21"/>
      <c r="G449" s="21">
        <v>0</v>
      </c>
      <c r="H449" s="194">
        <f t="shared" ref="H449:H454" si="21">IFERROR(AVERAGEA(E449:G449),0)</f>
        <v>0</v>
      </c>
      <c r="I449" s="20"/>
      <c r="J449" s="20"/>
      <c r="K449" s="22"/>
    </row>
    <row r="450" spans="1:11" x14ac:dyDescent="0.2">
      <c r="A450" s="208" t="s">
        <v>473</v>
      </c>
      <c r="B450" s="222" t="s">
        <v>531</v>
      </c>
      <c r="C450" s="222"/>
      <c r="D450" s="247" t="s">
        <v>532</v>
      </c>
      <c r="E450" s="21"/>
      <c r="F450" s="21"/>
      <c r="G450" s="21">
        <v>0</v>
      </c>
      <c r="H450" s="194">
        <f t="shared" si="21"/>
        <v>0</v>
      </c>
      <c r="I450" s="20"/>
      <c r="J450" s="20"/>
      <c r="K450" s="22"/>
    </row>
    <row r="451" spans="1:11" x14ac:dyDescent="0.2">
      <c r="A451" s="208" t="s">
        <v>475</v>
      </c>
      <c r="B451" s="222" t="s">
        <v>533</v>
      </c>
      <c r="C451" s="222"/>
      <c r="D451" s="247" t="s">
        <v>534</v>
      </c>
      <c r="E451" s="21"/>
      <c r="F451" s="21"/>
      <c r="G451" s="21">
        <v>0</v>
      </c>
      <c r="H451" s="194">
        <f t="shared" si="21"/>
        <v>0</v>
      </c>
      <c r="I451" s="20"/>
      <c r="J451" s="20"/>
      <c r="K451" s="22"/>
    </row>
    <row r="452" spans="1:11" x14ac:dyDescent="0.2">
      <c r="A452" s="208" t="s">
        <v>477</v>
      </c>
      <c r="B452" s="222" t="s">
        <v>535</v>
      </c>
      <c r="C452" s="222"/>
      <c r="D452" s="247" t="s">
        <v>536</v>
      </c>
      <c r="E452" s="21"/>
      <c r="F452" s="21"/>
      <c r="G452" s="21">
        <v>0</v>
      </c>
      <c r="H452" s="194">
        <f t="shared" si="21"/>
        <v>0</v>
      </c>
      <c r="I452" s="20"/>
      <c r="J452" s="20"/>
      <c r="K452" s="22"/>
    </row>
    <row r="453" spans="1:11" x14ac:dyDescent="0.2">
      <c r="A453" s="208" t="s">
        <v>479</v>
      </c>
      <c r="B453" s="222" t="s">
        <v>537</v>
      </c>
      <c r="C453" s="222"/>
      <c r="D453" s="247" t="s">
        <v>534</v>
      </c>
      <c r="E453" s="21"/>
      <c r="F453" s="21"/>
      <c r="G453" s="21">
        <v>0</v>
      </c>
      <c r="H453" s="194">
        <f t="shared" si="21"/>
        <v>0</v>
      </c>
      <c r="I453" s="20"/>
      <c r="J453" s="20"/>
      <c r="K453" s="22"/>
    </row>
    <row r="454" spans="1:11" x14ac:dyDescent="0.2">
      <c r="A454" s="208" t="s">
        <v>485</v>
      </c>
      <c r="B454" s="222" t="s">
        <v>538</v>
      </c>
      <c r="C454" s="222"/>
      <c r="D454" s="247" t="s">
        <v>534</v>
      </c>
      <c r="E454" s="21"/>
      <c r="F454" s="21"/>
      <c r="G454" s="21">
        <v>0</v>
      </c>
      <c r="H454" s="194">
        <f t="shared" si="21"/>
        <v>0</v>
      </c>
      <c r="I454" s="20"/>
      <c r="J454" s="20"/>
      <c r="K454" s="22"/>
    </row>
    <row r="455" spans="1:11" s="16" customFormat="1" x14ac:dyDescent="0.2">
      <c r="A455" s="203"/>
      <c r="B455" s="203" t="s">
        <v>539</v>
      </c>
      <c r="C455" s="203"/>
      <c r="D455" s="204" t="s">
        <v>256</v>
      </c>
      <c r="E455" s="204">
        <f>(E454+E453)*E452</f>
        <v>0</v>
      </c>
      <c r="F455" s="204">
        <f>(F454+F453)*F452</f>
        <v>0</v>
      </c>
      <c r="G455" s="204">
        <f>(G454+G453)*G452</f>
        <v>0</v>
      </c>
      <c r="H455" s="205">
        <f>(H454+H453)*H452</f>
        <v>0</v>
      </c>
      <c r="I455" s="204">
        <f>(I454+I453)*I452</f>
        <v>0</v>
      </c>
      <c r="J455" s="203"/>
    </row>
    <row r="456" spans="1:11" s="16" customFormat="1" ht="24" x14ac:dyDescent="0.2">
      <c r="A456" s="203"/>
      <c r="B456" s="203" t="s">
        <v>540</v>
      </c>
      <c r="C456" s="203"/>
      <c r="D456" s="204" t="s">
        <v>541</v>
      </c>
      <c r="E456" s="204">
        <f>E453*E452*E450/1000</f>
        <v>0</v>
      </c>
      <c r="F456" s="204">
        <f>F453*F452*F450/1000</f>
        <v>0</v>
      </c>
      <c r="G456" s="204">
        <f>G453*G452*G450/1000</f>
        <v>0</v>
      </c>
      <c r="H456" s="205">
        <f>H453*H452*H450/1000</f>
        <v>0</v>
      </c>
      <c r="I456" s="204">
        <f>I453*I452*I450/1000</f>
        <v>0</v>
      </c>
      <c r="J456" s="203"/>
    </row>
    <row r="457" spans="1:11" s="16" customFormat="1" x14ac:dyDescent="0.2">
      <c r="A457" s="203"/>
      <c r="B457" s="203" t="s">
        <v>542</v>
      </c>
      <c r="C457" s="203"/>
      <c r="D457" s="204" t="s">
        <v>541</v>
      </c>
      <c r="E457" s="204">
        <f>E450*E452*E454/1000</f>
        <v>0</v>
      </c>
      <c r="F457" s="204">
        <f>F450*F452*F454/1000</f>
        <v>0</v>
      </c>
      <c r="G457" s="204">
        <f>G450*G452*G454/1000</f>
        <v>0</v>
      </c>
      <c r="H457" s="205">
        <f>H450*H452*H454/1000</f>
        <v>0</v>
      </c>
      <c r="I457" s="204">
        <f>I450*I452*I454/1000</f>
        <v>0</v>
      </c>
      <c r="J457" s="203"/>
    </row>
    <row r="458" spans="1:11" x14ac:dyDescent="0.2">
      <c r="A458" s="208"/>
      <c r="B458" s="222"/>
      <c r="C458" s="222"/>
      <c r="D458" s="247"/>
      <c r="E458" s="29"/>
      <c r="F458" s="29"/>
      <c r="G458" s="29"/>
      <c r="H458" s="194"/>
      <c r="I458" s="20"/>
      <c r="J458" s="20"/>
      <c r="K458" s="22"/>
    </row>
    <row r="459" spans="1:11" x14ac:dyDescent="0.2">
      <c r="A459" s="240" t="s">
        <v>543</v>
      </c>
      <c r="B459" s="251" t="s">
        <v>544</v>
      </c>
      <c r="C459" s="251"/>
      <c r="D459" s="240"/>
      <c r="E459" s="31"/>
      <c r="F459" s="31"/>
      <c r="G459" s="31"/>
      <c r="H459" s="201"/>
      <c r="I459" s="182"/>
      <c r="J459" s="182"/>
      <c r="K459" s="22"/>
    </row>
    <row r="460" spans="1:11" x14ac:dyDescent="0.2">
      <c r="A460" s="208" t="s">
        <v>471</v>
      </c>
      <c r="B460" s="222" t="s">
        <v>529</v>
      </c>
      <c r="C460" s="222"/>
      <c r="D460" s="208" t="s">
        <v>530</v>
      </c>
      <c r="E460" s="21"/>
      <c r="F460" s="21"/>
      <c r="G460" s="21">
        <v>0</v>
      </c>
      <c r="H460" s="194">
        <f>IFERROR(AVERAGEA(E460:G460),0)</f>
        <v>0</v>
      </c>
      <c r="I460" s="20"/>
      <c r="J460" s="20"/>
      <c r="K460" s="22"/>
    </row>
    <row r="461" spans="1:11" x14ac:dyDescent="0.2">
      <c r="A461" s="208" t="s">
        <v>473</v>
      </c>
      <c r="B461" s="222" t="s">
        <v>531</v>
      </c>
      <c r="C461" s="222"/>
      <c r="D461" s="247" t="s">
        <v>532</v>
      </c>
      <c r="E461" s="21"/>
      <c r="F461" s="21"/>
      <c r="G461" s="21">
        <v>0</v>
      </c>
      <c r="H461" s="194">
        <f>IFERROR(AVERAGEA(E461:G461),0)</f>
        <v>0</v>
      </c>
      <c r="I461" s="20"/>
      <c r="J461" s="20"/>
      <c r="K461" s="22"/>
    </row>
    <row r="462" spans="1:11" x14ac:dyDescent="0.2">
      <c r="A462" s="208" t="s">
        <v>475</v>
      </c>
      <c r="B462" s="222" t="s">
        <v>545</v>
      </c>
      <c r="C462" s="222"/>
      <c r="D462" s="247" t="s">
        <v>256</v>
      </c>
      <c r="E462" s="21"/>
      <c r="F462" s="21"/>
      <c r="G462" s="21">
        <v>0</v>
      </c>
      <c r="H462" s="194">
        <f>IFERROR(AVERAGEA(E462:G462),0)</f>
        <v>0</v>
      </c>
      <c r="I462" s="20"/>
      <c r="J462" s="20"/>
      <c r="K462" s="22"/>
    </row>
    <row r="463" spans="1:11" x14ac:dyDescent="0.2">
      <c r="A463" s="208" t="s">
        <v>477</v>
      </c>
      <c r="B463" s="222" t="s">
        <v>537</v>
      </c>
      <c r="C463" s="222"/>
      <c r="D463" s="247" t="s">
        <v>256</v>
      </c>
      <c r="E463" s="21"/>
      <c r="F463" s="21"/>
      <c r="G463" s="21">
        <v>0</v>
      </c>
      <c r="H463" s="194">
        <f>IFERROR(AVERAGEA(E463:G463),0)</f>
        <v>0</v>
      </c>
      <c r="I463" s="20"/>
      <c r="J463" s="20"/>
      <c r="K463" s="22"/>
    </row>
    <row r="464" spans="1:11" x14ac:dyDescent="0.2">
      <c r="A464" s="208" t="s">
        <v>479</v>
      </c>
      <c r="B464" s="222" t="s">
        <v>546</v>
      </c>
      <c r="C464" s="222"/>
      <c r="D464" s="247" t="s">
        <v>256</v>
      </c>
      <c r="E464" s="21"/>
      <c r="F464" s="21"/>
      <c r="G464" s="21">
        <v>0</v>
      </c>
      <c r="H464" s="194">
        <f>IFERROR(AVERAGEA(E464:G464),0)</f>
        <v>0</v>
      </c>
      <c r="I464" s="20"/>
      <c r="J464" s="20"/>
      <c r="K464" s="22"/>
    </row>
    <row r="465" spans="1:11" s="16" customFormat="1" x14ac:dyDescent="0.2">
      <c r="A465" s="203"/>
      <c r="B465" s="203" t="s">
        <v>547</v>
      </c>
      <c r="C465" s="203"/>
      <c r="D465" s="204" t="s">
        <v>256</v>
      </c>
      <c r="E465" s="204">
        <f>(E464+E463)</f>
        <v>0</v>
      </c>
      <c r="F465" s="204">
        <f>(F464+F463)</f>
        <v>0</v>
      </c>
      <c r="G465" s="204">
        <f>(G464+G463)</f>
        <v>0</v>
      </c>
      <c r="H465" s="205">
        <f>(H464+H463)</f>
        <v>0</v>
      </c>
      <c r="I465" s="204">
        <f>(I464+I463)</f>
        <v>0</v>
      </c>
      <c r="J465" s="203"/>
    </row>
    <row r="466" spans="1:11" s="16" customFormat="1" ht="24" x14ac:dyDescent="0.2">
      <c r="A466" s="203"/>
      <c r="B466" s="203" t="s">
        <v>540</v>
      </c>
      <c r="C466" s="203"/>
      <c r="D466" s="204" t="s">
        <v>541</v>
      </c>
      <c r="E466" s="204">
        <f>E463*E461/1000</f>
        <v>0</v>
      </c>
      <c r="F466" s="204">
        <f>F463*F461/1000</f>
        <v>0</v>
      </c>
      <c r="G466" s="204">
        <f>G463*G461/1000</f>
        <v>0</v>
      </c>
      <c r="H466" s="205">
        <f>H463*H461/1000</f>
        <v>0</v>
      </c>
      <c r="I466" s="204">
        <f>I463*I461/1000</f>
        <v>0</v>
      </c>
      <c r="J466" s="203"/>
    </row>
    <row r="467" spans="1:11" s="16" customFormat="1" x14ac:dyDescent="0.2">
      <c r="A467" s="203"/>
      <c r="B467" s="203" t="s">
        <v>542</v>
      </c>
      <c r="C467" s="203"/>
      <c r="D467" s="204" t="s">
        <v>541</v>
      </c>
      <c r="E467" s="204">
        <f>E461*E464/1000</f>
        <v>0</v>
      </c>
      <c r="F467" s="204">
        <f>F461*F464/1000</f>
        <v>0</v>
      </c>
      <c r="G467" s="204">
        <f>G461*G464/1000</f>
        <v>0</v>
      </c>
      <c r="H467" s="205">
        <f>H461*H464/1000</f>
        <v>0</v>
      </c>
      <c r="I467" s="204">
        <f>I461*I464/1000</f>
        <v>0</v>
      </c>
      <c r="J467" s="203"/>
    </row>
    <row r="468" spans="1:11" x14ac:dyDescent="0.2">
      <c r="A468" s="239"/>
      <c r="B468" s="239"/>
      <c r="C468" s="239"/>
      <c r="D468" s="239"/>
      <c r="E468" s="23"/>
      <c r="F468" s="23"/>
      <c r="G468" s="23"/>
      <c r="H468" s="194"/>
      <c r="I468" s="20"/>
      <c r="J468" s="20"/>
      <c r="K468" s="22"/>
    </row>
    <row r="469" spans="1:11" x14ac:dyDescent="0.2">
      <c r="A469" s="240" t="s">
        <v>548</v>
      </c>
      <c r="B469" s="251" t="s">
        <v>549</v>
      </c>
      <c r="C469" s="251"/>
      <c r="D469" s="240"/>
      <c r="E469" s="31"/>
      <c r="F469" s="31"/>
      <c r="G469" s="31"/>
      <c r="H469" s="201"/>
      <c r="I469" s="182"/>
      <c r="J469" s="182"/>
      <c r="K469" s="22"/>
    </row>
    <row r="470" spans="1:11" x14ac:dyDescent="0.2">
      <c r="A470" s="208" t="s">
        <v>471</v>
      </c>
      <c r="B470" s="222" t="s">
        <v>529</v>
      </c>
      <c r="C470" s="222"/>
      <c r="D470" s="208" t="s">
        <v>530</v>
      </c>
      <c r="E470" s="21"/>
      <c r="F470" s="21"/>
      <c r="G470" s="21">
        <v>0</v>
      </c>
      <c r="H470" s="194">
        <f>IFERROR(AVERAGEA(E470:G470),0)</f>
        <v>0</v>
      </c>
      <c r="I470" s="20"/>
      <c r="J470" s="20"/>
      <c r="K470" s="22"/>
    </row>
    <row r="471" spans="1:11" x14ac:dyDescent="0.2">
      <c r="A471" s="208" t="s">
        <v>473</v>
      </c>
      <c r="B471" s="222" t="s">
        <v>531</v>
      </c>
      <c r="C471" s="222"/>
      <c r="D471" s="247" t="s">
        <v>532</v>
      </c>
      <c r="E471" s="21"/>
      <c r="F471" s="21"/>
      <c r="G471" s="21">
        <v>0</v>
      </c>
      <c r="H471" s="194">
        <f>IFERROR(AVERAGEA(E471:G471),0)</f>
        <v>0</v>
      </c>
      <c r="I471" s="20"/>
      <c r="J471" s="20"/>
      <c r="K471" s="22"/>
    </row>
    <row r="472" spans="1:11" x14ac:dyDescent="0.2">
      <c r="A472" s="208" t="s">
        <v>475</v>
      </c>
      <c r="B472" s="222" t="s">
        <v>533</v>
      </c>
      <c r="C472" s="222"/>
      <c r="D472" s="247" t="s">
        <v>256</v>
      </c>
      <c r="E472" s="21"/>
      <c r="F472" s="21"/>
      <c r="G472" s="21">
        <v>0</v>
      </c>
      <c r="H472" s="194">
        <f>IFERROR(AVERAGEA(E472:G472),0)</f>
        <v>0</v>
      </c>
      <c r="I472" s="20"/>
      <c r="J472" s="20"/>
      <c r="K472" s="22"/>
    </row>
    <row r="473" spans="1:11" x14ac:dyDescent="0.2">
      <c r="A473" s="208" t="s">
        <v>477</v>
      </c>
      <c r="B473" s="222" t="s">
        <v>537</v>
      </c>
      <c r="C473" s="222"/>
      <c r="D473" s="247" t="s">
        <v>256</v>
      </c>
      <c r="E473" s="21"/>
      <c r="F473" s="21"/>
      <c r="G473" s="21">
        <v>0</v>
      </c>
      <c r="H473" s="194">
        <f>IFERROR(AVERAGEA(E473:G473),0)</f>
        <v>0</v>
      </c>
      <c r="I473" s="20"/>
      <c r="J473" s="20"/>
      <c r="K473" s="22"/>
    </row>
    <row r="474" spans="1:11" x14ac:dyDescent="0.2">
      <c r="A474" s="208" t="s">
        <v>483</v>
      </c>
      <c r="B474" s="222" t="s">
        <v>550</v>
      </c>
      <c r="C474" s="222"/>
      <c r="D474" s="247" t="s">
        <v>256</v>
      </c>
      <c r="E474" s="21"/>
      <c r="F474" s="21"/>
      <c r="G474" s="21">
        <v>0</v>
      </c>
      <c r="H474" s="194">
        <f>IFERROR(AVERAGEA(E474:G474),0)</f>
        <v>0</v>
      </c>
      <c r="I474" s="20"/>
      <c r="J474" s="20"/>
      <c r="K474" s="22"/>
    </row>
    <row r="475" spans="1:11" s="16" customFormat="1" x14ac:dyDescent="0.2">
      <c r="A475" s="203"/>
      <c r="B475" s="203" t="s">
        <v>551</v>
      </c>
      <c r="C475" s="203"/>
      <c r="D475" s="204" t="s">
        <v>256</v>
      </c>
      <c r="E475" s="204">
        <f>(E474+E473)</f>
        <v>0</v>
      </c>
      <c r="F475" s="204">
        <f>(F474+F473)</f>
        <v>0</v>
      </c>
      <c r="G475" s="204">
        <f>(G474+G473)</f>
        <v>0</v>
      </c>
      <c r="H475" s="205">
        <f>(H474+H473)</f>
        <v>0</v>
      </c>
      <c r="I475" s="204">
        <f>(I474+I473)</f>
        <v>0</v>
      </c>
      <c r="J475" s="203"/>
    </row>
    <row r="476" spans="1:11" s="16" customFormat="1" ht="24" x14ac:dyDescent="0.2">
      <c r="A476" s="203"/>
      <c r="B476" s="203" t="s">
        <v>540</v>
      </c>
      <c r="C476" s="203"/>
      <c r="D476" s="204" t="s">
        <v>541</v>
      </c>
      <c r="E476" s="204">
        <f>E473*E471/1000</f>
        <v>0</v>
      </c>
      <c r="F476" s="204">
        <f>F473*F471/1000</f>
        <v>0</v>
      </c>
      <c r="G476" s="204">
        <f>G473*G471/1000</f>
        <v>0</v>
      </c>
      <c r="H476" s="205">
        <f>H473*H471/1000</f>
        <v>0</v>
      </c>
      <c r="I476" s="204">
        <f>I473*I471/1000</f>
        <v>0</v>
      </c>
      <c r="J476" s="203"/>
    </row>
    <row r="477" spans="1:11" s="16" customFormat="1" x14ac:dyDescent="0.2">
      <c r="A477" s="203"/>
      <c r="B477" s="203" t="s">
        <v>542</v>
      </c>
      <c r="C477" s="203"/>
      <c r="D477" s="204" t="s">
        <v>541</v>
      </c>
      <c r="E477" s="204">
        <f>E471*E474/1000</f>
        <v>0</v>
      </c>
      <c r="F477" s="204">
        <f>F471*F474/1000</f>
        <v>0</v>
      </c>
      <c r="G477" s="204">
        <f>G471*G474/1000</f>
        <v>0</v>
      </c>
      <c r="H477" s="205">
        <f>H471*H474/1000</f>
        <v>0</v>
      </c>
      <c r="I477" s="204">
        <f>I471*I474/1000</f>
        <v>0</v>
      </c>
      <c r="J477" s="203"/>
    </row>
    <row r="478" spans="1:11" x14ac:dyDescent="0.2">
      <c r="A478" s="239"/>
      <c r="B478" s="239"/>
      <c r="C478" s="239"/>
      <c r="D478" s="239"/>
      <c r="E478" s="23"/>
      <c r="F478" s="23"/>
      <c r="G478" s="23"/>
      <c r="H478" s="194"/>
      <c r="I478" s="20"/>
      <c r="J478" s="20"/>
      <c r="K478" s="22"/>
    </row>
    <row r="479" spans="1:11" x14ac:dyDescent="0.2">
      <c r="A479" s="240" t="s">
        <v>552</v>
      </c>
      <c r="B479" s="251" t="s">
        <v>553</v>
      </c>
      <c r="C479" s="251"/>
      <c r="D479" s="240"/>
      <c r="E479" s="31"/>
      <c r="F479" s="31"/>
      <c r="G479" s="31"/>
      <c r="H479" s="201"/>
      <c r="I479" s="182"/>
      <c r="J479" s="182"/>
      <c r="K479" s="22"/>
    </row>
    <row r="480" spans="1:11" x14ac:dyDescent="0.2">
      <c r="A480" s="208" t="s">
        <v>471</v>
      </c>
      <c r="B480" s="222" t="s">
        <v>529</v>
      </c>
      <c r="C480" s="222"/>
      <c r="D480" s="208" t="s">
        <v>530</v>
      </c>
      <c r="E480" s="21"/>
      <c r="F480" s="21"/>
      <c r="G480" s="21"/>
      <c r="H480" s="194">
        <f t="shared" ref="H480:H486" si="22">IFERROR(AVERAGEA(E480:G480),0)</f>
        <v>0</v>
      </c>
      <c r="I480" s="20"/>
      <c r="J480" s="20"/>
      <c r="K480" s="22"/>
    </row>
    <row r="481" spans="1:11" x14ac:dyDescent="0.2">
      <c r="A481" s="208" t="s">
        <v>473</v>
      </c>
      <c r="B481" s="222" t="s">
        <v>531</v>
      </c>
      <c r="C481" s="222"/>
      <c r="D481" s="247" t="s">
        <v>532</v>
      </c>
      <c r="E481" s="126"/>
      <c r="F481" s="126"/>
      <c r="G481" s="126"/>
      <c r="H481" s="194">
        <f t="shared" si="22"/>
        <v>0</v>
      </c>
      <c r="I481" s="20"/>
      <c r="J481" s="20"/>
      <c r="K481" s="22"/>
    </row>
    <row r="482" spans="1:11" x14ac:dyDescent="0.2">
      <c r="A482" s="208" t="s">
        <v>475</v>
      </c>
      <c r="B482" s="222" t="s">
        <v>533</v>
      </c>
      <c r="C482" s="222"/>
      <c r="D482" s="247" t="s">
        <v>534</v>
      </c>
      <c r="E482" s="29"/>
      <c r="F482" s="29"/>
      <c r="G482" s="29"/>
      <c r="H482" s="194">
        <f t="shared" si="22"/>
        <v>0</v>
      </c>
      <c r="I482" s="20"/>
      <c r="J482" s="20"/>
      <c r="K482" s="22"/>
    </row>
    <row r="483" spans="1:11" x14ac:dyDescent="0.2">
      <c r="A483" s="208" t="s">
        <v>477</v>
      </c>
      <c r="B483" s="222" t="s">
        <v>554</v>
      </c>
      <c r="C483" s="222"/>
      <c r="D483" s="247" t="s">
        <v>555</v>
      </c>
      <c r="E483" s="29"/>
      <c r="F483" s="29"/>
      <c r="G483" s="29"/>
      <c r="H483" s="194">
        <f t="shared" si="22"/>
        <v>0</v>
      </c>
      <c r="I483" s="20"/>
      <c r="J483" s="20"/>
      <c r="K483" s="22"/>
    </row>
    <row r="484" spans="1:11" x14ac:dyDescent="0.2">
      <c r="A484" s="208" t="s">
        <v>479</v>
      </c>
      <c r="B484" s="222" t="s">
        <v>537</v>
      </c>
      <c r="C484" s="222"/>
      <c r="D484" s="247" t="s">
        <v>534</v>
      </c>
      <c r="E484" s="29"/>
      <c r="F484" s="29"/>
      <c r="G484" s="29"/>
      <c r="H484" s="194">
        <f t="shared" si="22"/>
        <v>0</v>
      </c>
      <c r="I484" s="20"/>
      <c r="J484" s="20"/>
      <c r="K484" s="22"/>
    </row>
    <row r="485" spans="1:11" ht="24" x14ac:dyDescent="0.2">
      <c r="A485" s="208" t="s">
        <v>481</v>
      </c>
      <c r="B485" s="222" t="s">
        <v>556</v>
      </c>
      <c r="C485" s="222"/>
      <c r="D485" s="247" t="s">
        <v>534</v>
      </c>
      <c r="E485" s="29"/>
      <c r="F485" s="29"/>
      <c r="G485" s="29"/>
      <c r="H485" s="194">
        <f t="shared" si="22"/>
        <v>0</v>
      </c>
      <c r="I485" s="20"/>
      <c r="J485" s="20"/>
      <c r="K485" s="22"/>
    </row>
    <row r="486" spans="1:11" x14ac:dyDescent="0.2">
      <c r="A486" s="208" t="s">
        <v>483</v>
      </c>
      <c r="B486" s="222" t="s">
        <v>550</v>
      </c>
      <c r="C486" s="222"/>
      <c r="D486" s="247" t="s">
        <v>534</v>
      </c>
      <c r="E486" s="29"/>
      <c r="F486" s="29"/>
      <c r="G486" s="29"/>
      <c r="H486" s="194">
        <f t="shared" si="22"/>
        <v>0</v>
      </c>
      <c r="I486" s="20"/>
      <c r="J486" s="20"/>
      <c r="K486" s="22"/>
    </row>
    <row r="487" spans="1:11" s="16" customFormat="1" x14ac:dyDescent="0.2">
      <c r="A487" s="203"/>
      <c r="B487" s="203" t="s">
        <v>557</v>
      </c>
      <c r="C487" s="203"/>
      <c r="D487" s="204" t="s">
        <v>256</v>
      </c>
      <c r="E487" s="204">
        <f>(E486+E485+E484)*E483</f>
        <v>0</v>
      </c>
      <c r="F487" s="204">
        <f>(F486+F485+F484)*F483</f>
        <v>0</v>
      </c>
      <c r="G487" s="204">
        <f>(G486+G485+G484)*G483</f>
        <v>0</v>
      </c>
      <c r="H487" s="205">
        <f>(H486+H485+H484)*H483</f>
        <v>0</v>
      </c>
      <c r="I487" s="204">
        <f>(I486+I485+I484)*I483</f>
        <v>0</v>
      </c>
      <c r="J487" s="203"/>
    </row>
    <row r="488" spans="1:11" s="16" customFormat="1" ht="24" x14ac:dyDescent="0.2">
      <c r="A488" s="203"/>
      <c r="B488" s="203" t="s">
        <v>540</v>
      </c>
      <c r="C488" s="203"/>
      <c r="D488" s="204" t="s">
        <v>541</v>
      </c>
      <c r="E488" s="204">
        <f>E484*E483*E481/1000</f>
        <v>0</v>
      </c>
      <c r="F488" s="204">
        <f>F484*F483*F481/1000</f>
        <v>0</v>
      </c>
      <c r="G488" s="204">
        <f>G484*G483*G481/1000</f>
        <v>0</v>
      </c>
      <c r="H488" s="205">
        <f>H484*H483*H481/1000</f>
        <v>0</v>
      </c>
      <c r="I488" s="204">
        <f>I484*I483*I481/1000</f>
        <v>0</v>
      </c>
      <c r="J488" s="203"/>
    </row>
    <row r="489" spans="1:11" s="16" customFormat="1" x14ac:dyDescent="0.2">
      <c r="A489" s="203"/>
      <c r="B489" s="203" t="s">
        <v>542</v>
      </c>
      <c r="C489" s="203"/>
      <c r="D489" s="204" t="s">
        <v>541</v>
      </c>
      <c r="E489" s="204">
        <f>E481*E483*(E486+E485)/1000</f>
        <v>0</v>
      </c>
      <c r="F489" s="204">
        <f>F481*F483*(F486+F485)/1000</f>
        <v>0</v>
      </c>
      <c r="G489" s="204">
        <f>G481*G483*(G486+G485)/1000</f>
        <v>0</v>
      </c>
      <c r="H489" s="205">
        <f>H481*H483*(H486+H485)/1000</f>
        <v>0</v>
      </c>
      <c r="I489" s="204">
        <f>I481*I483*(I486+I485)/1000</f>
        <v>0</v>
      </c>
      <c r="J489" s="203"/>
    </row>
    <row r="490" spans="1:11" x14ac:dyDescent="0.2">
      <c r="A490" s="208"/>
      <c r="B490" s="222"/>
      <c r="C490" s="222"/>
      <c r="D490" s="247"/>
      <c r="E490" s="29"/>
      <c r="F490" s="29"/>
      <c r="G490" s="29"/>
      <c r="H490" s="194"/>
      <c r="I490" s="20"/>
      <c r="J490" s="20"/>
      <c r="K490" s="22"/>
    </row>
    <row r="491" spans="1:11" x14ac:dyDescent="0.2">
      <c r="A491" s="240" t="s">
        <v>558</v>
      </c>
      <c r="B491" s="251" t="s">
        <v>559</v>
      </c>
      <c r="C491" s="251"/>
      <c r="D491" s="240"/>
      <c r="E491" s="31"/>
      <c r="F491" s="31"/>
      <c r="G491" s="31"/>
      <c r="H491" s="201"/>
      <c r="I491" s="182"/>
      <c r="J491" s="182"/>
      <c r="K491" s="22"/>
    </row>
    <row r="492" spans="1:11" x14ac:dyDescent="0.2">
      <c r="A492" s="208" t="s">
        <v>471</v>
      </c>
      <c r="B492" s="222" t="s">
        <v>529</v>
      </c>
      <c r="C492" s="222"/>
      <c r="D492" s="208" t="s">
        <v>530</v>
      </c>
      <c r="E492" s="21"/>
      <c r="F492" s="21"/>
      <c r="G492" s="21"/>
      <c r="H492" s="194">
        <f t="shared" ref="H492:H498" si="23">IFERROR(AVERAGEA(E492:G492),0)</f>
        <v>0</v>
      </c>
      <c r="I492" s="20"/>
      <c r="J492" s="20"/>
      <c r="K492" s="22"/>
    </row>
    <row r="493" spans="1:11" x14ac:dyDescent="0.2">
      <c r="A493" s="208" t="s">
        <v>473</v>
      </c>
      <c r="B493" s="222" t="s">
        <v>531</v>
      </c>
      <c r="C493" s="222"/>
      <c r="D493" s="247" t="s">
        <v>532</v>
      </c>
      <c r="E493" s="21"/>
      <c r="F493" s="21"/>
      <c r="G493" s="21"/>
      <c r="H493" s="194">
        <f t="shared" si="23"/>
        <v>0</v>
      </c>
      <c r="I493" s="20"/>
      <c r="J493" s="20"/>
      <c r="K493" s="22"/>
    </row>
    <row r="494" spans="1:11" x14ac:dyDescent="0.2">
      <c r="A494" s="208" t="s">
        <v>475</v>
      </c>
      <c r="B494" s="222" t="s">
        <v>533</v>
      </c>
      <c r="C494" s="222"/>
      <c r="D494" s="247" t="s">
        <v>534</v>
      </c>
      <c r="E494" s="21"/>
      <c r="F494" s="21"/>
      <c r="G494" s="21"/>
      <c r="H494" s="194">
        <f t="shared" si="23"/>
        <v>0</v>
      </c>
      <c r="I494" s="20"/>
      <c r="J494" s="20"/>
      <c r="K494" s="22"/>
    </row>
    <row r="495" spans="1:11" x14ac:dyDescent="0.2">
      <c r="A495" s="208" t="s">
        <v>477</v>
      </c>
      <c r="B495" s="222" t="s">
        <v>554</v>
      </c>
      <c r="C495" s="222"/>
      <c r="D495" s="247" t="s">
        <v>536</v>
      </c>
      <c r="E495" s="21"/>
      <c r="F495" s="21"/>
      <c r="G495" s="21"/>
      <c r="H495" s="194">
        <f t="shared" si="23"/>
        <v>0</v>
      </c>
      <c r="I495" s="20"/>
      <c r="J495" s="20"/>
      <c r="K495" s="22"/>
    </row>
    <row r="496" spans="1:11" x14ac:dyDescent="0.2">
      <c r="A496" s="208" t="s">
        <v>479</v>
      </c>
      <c r="B496" s="222" t="s">
        <v>537</v>
      </c>
      <c r="C496" s="222"/>
      <c r="D496" s="247" t="s">
        <v>534</v>
      </c>
      <c r="E496" s="21"/>
      <c r="F496" s="21"/>
      <c r="G496" s="21"/>
      <c r="H496" s="194">
        <f t="shared" si="23"/>
        <v>0</v>
      </c>
      <c r="I496" s="20"/>
      <c r="J496" s="20"/>
      <c r="K496" s="22"/>
    </row>
    <row r="497" spans="1:11" ht="24" x14ac:dyDescent="0.2">
      <c r="A497" s="208" t="s">
        <v>481</v>
      </c>
      <c r="B497" s="222" t="s">
        <v>560</v>
      </c>
      <c r="C497" s="222"/>
      <c r="D497" s="247" t="s">
        <v>534</v>
      </c>
      <c r="E497" s="21"/>
      <c r="F497" s="21"/>
      <c r="G497" s="21"/>
      <c r="H497" s="194">
        <f t="shared" si="23"/>
        <v>0</v>
      </c>
      <c r="I497" s="20"/>
      <c r="J497" s="20"/>
      <c r="K497" s="22"/>
    </row>
    <row r="498" spans="1:11" x14ac:dyDescent="0.2">
      <c r="A498" s="208" t="s">
        <v>483</v>
      </c>
      <c r="B498" s="222" t="s">
        <v>550</v>
      </c>
      <c r="C498" s="222"/>
      <c r="D498" s="247" t="s">
        <v>534</v>
      </c>
      <c r="E498" s="21"/>
      <c r="F498" s="21"/>
      <c r="G498" s="21"/>
      <c r="H498" s="194">
        <f t="shared" si="23"/>
        <v>0</v>
      </c>
      <c r="I498" s="20"/>
      <c r="J498" s="20"/>
      <c r="K498" s="22"/>
    </row>
    <row r="499" spans="1:11" s="16" customFormat="1" x14ac:dyDescent="0.2">
      <c r="A499" s="203"/>
      <c r="B499" s="203" t="s">
        <v>557</v>
      </c>
      <c r="C499" s="203"/>
      <c r="D499" s="204" t="s">
        <v>256</v>
      </c>
      <c r="E499" s="204">
        <f>(E498+E497+E496)*E495</f>
        <v>0</v>
      </c>
      <c r="F499" s="204">
        <f>(F498+F497+F496)*F495</f>
        <v>0</v>
      </c>
      <c r="G499" s="204">
        <f>(G498+G497+G496)*G495</f>
        <v>0</v>
      </c>
      <c r="H499" s="205">
        <f>(H498+H497+H496)*H495</f>
        <v>0</v>
      </c>
      <c r="I499" s="204">
        <f>(I498+I497+I496)*I495</f>
        <v>0</v>
      </c>
      <c r="J499" s="203"/>
    </row>
    <row r="500" spans="1:11" s="16" customFormat="1" ht="24" x14ac:dyDescent="0.2">
      <c r="A500" s="203"/>
      <c r="B500" s="203" t="s">
        <v>540</v>
      </c>
      <c r="C500" s="203"/>
      <c r="D500" s="204" t="s">
        <v>541</v>
      </c>
      <c r="E500" s="204">
        <f>E496*E495*E493/1000</f>
        <v>0</v>
      </c>
      <c r="F500" s="204">
        <f>F496*F495*F493/1000</f>
        <v>0</v>
      </c>
      <c r="G500" s="204">
        <f>G496*G495*G493/1000</f>
        <v>0</v>
      </c>
      <c r="H500" s="205">
        <f>H496*H495*H493/1000</f>
        <v>0</v>
      </c>
      <c r="I500" s="204">
        <f>I496*I495*I493/1000</f>
        <v>0</v>
      </c>
      <c r="J500" s="203"/>
    </row>
    <row r="501" spans="1:11" s="16" customFormat="1" x14ac:dyDescent="0.2">
      <c r="A501" s="203"/>
      <c r="B501" s="203" t="s">
        <v>542</v>
      </c>
      <c r="C501" s="203"/>
      <c r="D501" s="204" t="s">
        <v>541</v>
      </c>
      <c r="E501" s="204">
        <f>E493*E495*(E498+E497)/1000</f>
        <v>0</v>
      </c>
      <c r="F501" s="204">
        <f>F493*F495*(F498+F497)/1000</f>
        <v>0</v>
      </c>
      <c r="G501" s="204">
        <f>G493*G495*(G498+G497)/1000</f>
        <v>0</v>
      </c>
      <c r="H501" s="205">
        <f>H493*H495*(H498+H497)/1000</f>
        <v>0</v>
      </c>
      <c r="I501" s="204">
        <f>I493*I495*(I498+I497)/1000</f>
        <v>0</v>
      </c>
      <c r="J501" s="203"/>
    </row>
    <row r="502" spans="1:11" x14ac:dyDescent="0.2">
      <c r="A502" s="239"/>
      <c r="B502" s="239"/>
      <c r="C502" s="239"/>
      <c r="D502" s="239"/>
      <c r="E502" s="23"/>
      <c r="F502" s="23"/>
      <c r="G502" s="23"/>
      <c r="H502" s="194"/>
      <c r="I502" s="20"/>
      <c r="J502" s="20"/>
      <c r="K502" s="22"/>
    </row>
    <row r="503" spans="1:11" ht="24" x14ac:dyDescent="0.2">
      <c r="A503" s="240" t="s">
        <v>561</v>
      </c>
      <c r="B503" s="251" t="s">
        <v>562</v>
      </c>
      <c r="C503" s="251"/>
      <c r="D503" s="260"/>
      <c r="E503" s="183"/>
      <c r="F503" s="183"/>
      <c r="G503" s="183"/>
      <c r="H503" s="201"/>
      <c r="I503" s="182"/>
      <c r="J503" s="182"/>
      <c r="K503" s="22"/>
    </row>
    <row r="504" spans="1:11" x14ac:dyDescent="0.2">
      <c r="A504" s="208" t="s">
        <v>471</v>
      </c>
      <c r="B504" s="222" t="s">
        <v>529</v>
      </c>
      <c r="C504" s="222"/>
      <c r="D504" s="208" t="s">
        <v>530</v>
      </c>
      <c r="E504" s="21"/>
      <c r="F504" s="21"/>
      <c r="G504" s="21"/>
      <c r="H504" s="194">
        <f t="shared" ref="H504:H509" si="24">IFERROR(AVERAGEA(E504:G504),0)</f>
        <v>0</v>
      </c>
      <c r="I504" s="20"/>
      <c r="J504" s="20"/>
      <c r="K504" s="22"/>
    </row>
    <row r="505" spans="1:11" x14ac:dyDescent="0.2">
      <c r="A505" s="208" t="s">
        <v>473</v>
      </c>
      <c r="B505" s="222" t="s">
        <v>531</v>
      </c>
      <c r="C505" s="222"/>
      <c r="D505" s="247" t="s">
        <v>532</v>
      </c>
      <c r="E505" s="29"/>
      <c r="F505" s="29"/>
      <c r="G505" s="29"/>
      <c r="H505" s="194">
        <f t="shared" si="24"/>
        <v>0</v>
      </c>
      <c r="I505" s="20"/>
      <c r="J505" s="20"/>
      <c r="K505" s="22"/>
    </row>
    <row r="506" spans="1:11" x14ac:dyDescent="0.2">
      <c r="A506" s="208" t="s">
        <v>475</v>
      </c>
      <c r="B506" s="222" t="s">
        <v>533</v>
      </c>
      <c r="C506" s="222"/>
      <c r="D506" s="247" t="s">
        <v>534</v>
      </c>
      <c r="E506" s="29"/>
      <c r="F506" s="29"/>
      <c r="G506" s="29"/>
      <c r="H506" s="194">
        <f t="shared" si="24"/>
        <v>0</v>
      </c>
      <c r="I506" s="20"/>
      <c r="J506" s="20"/>
      <c r="K506" s="22"/>
    </row>
    <row r="507" spans="1:11" x14ac:dyDescent="0.2">
      <c r="A507" s="208" t="s">
        <v>477</v>
      </c>
      <c r="B507" s="222" t="s">
        <v>554</v>
      </c>
      <c r="C507" s="222"/>
      <c r="D507" s="247" t="s">
        <v>536</v>
      </c>
      <c r="E507" s="29"/>
      <c r="F507" s="29"/>
      <c r="G507" s="29"/>
      <c r="H507" s="194">
        <f t="shared" si="24"/>
        <v>0</v>
      </c>
      <c r="I507" s="20"/>
      <c r="J507" s="20"/>
      <c r="K507" s="22"/>
    </row>
    <row r="508" spans="1:11" x14ac:dyDescent="0.2">
      <c r="A508" s="208" t="s">
        <v>479</v>
      </c>
      <c r="B508" s="222" t="s">
        <v>537</v>
      </c>
      <c r="C508" s="222"/>
      <c r="D508" s="247" t="s">
        <v>534</v>
      </c>
      <c r="E508" s="29"/>
      <c r="F508" s="29"/>
      <c r="G508" s="29"/>
      <c r="H508" s="194">
        <f t="shared" si="24"/>
        <v>0</v>
      </c>
      <c r="I508" s="20"/>
      <c r="J508" s="20"/>
      <c r="K508" s="22"/>
    </row>
    <row r="509" spans="1:11" x14ac:dyDescent="0.2">
      <c r="A509" s="208" t="s">
        <v>485</v>
      </c>
      <c r="B509" s="222" t="s">
        <v>538</v>
      </c>
      <c r="C509" s="222"/>
      <c r="D509" s="247" t="s">
        <v>534</v>
      </c>
      <c r="E509" s="29"/>
      <c r="F509" s="29"/>
      <c r="G509" s="29"/>
      <c r="H509" s="194">
        <f t="shared" si="24"/>
        <v>0</v>
      </c>
      <c r="I509" s="20"/>
      <c r="J509" s="20"/>
      <c r="K509" s="22"/>
    </row>
    <row r="510" spans="1:11" s="16" customFormat="1" ht="23.25" customHeight="1" x14ac:dyDescent="0.2">
      <c r="A510" s="203"/>
      <c r="B510" s="203" t="s">
        <v>563</v>
      </c>
      <c r="C510" s="203"/>
      <c r="D510" s="204" t="s">
        <v>256</v>
      </c>
      <c r="E510" s="204">
        <f>(E509+E508)*E507</f>
        <v>0</v>
      </c>
      <c r="F510" s="204">
        <f>(F509+F508)*F507</f>
        <v>0</v>
      </c>
      <c r="G510" s="204">
        <f>(G509+G508)*G507</f>
        <v>0</v>
      </c>
      <c r="H510" s="205">
        <f>(H509+H508)*H507</f>
        <v>0</v>
      </c>
      <c r="I510" s="204">
        <f>(I509+I508)*I507</f>
        <v>0</v>
      </c>
      <c r="J510" s="203"/>
    </row>
    <row r="511" spans="1:11" s="16" customFormat="1" ht="24" x14ac:dyDescent="0.2">
      <c r="A511" s="203"/>
      <c r="B511" s="203" t="s">
        <v>540</v>
      </c>
      <c r="C511" s="203"/>
      <c r="D511" s="204" t="s">
        <v>541</v>
      </c>
      <c r="E511" s="204">
        <f>E508*E507*E505/1000</f>
        <v>0</v>
      </c>
      <c r="F511" s="204">
        <f>F508*F507*F505/1000</f>
        <v>0</v>
      </c>
      <c r="G511" s="204">
        <f>G508*G507*G505/1000</f>
        <v>0</v>
      </c>
      <c r="H511" s="205">
        <f>H508*H507*H505/1000</f>
        <v>0</v>
      </c>
      <c r="I511" s="204">
        <f>I508*I507*I505/1000</f>
        <v>0</v>
      </c>
      <c r="J511" s="203"/>
    </row>
    <row r="512" spans="1:11" s="16" customFormat="1" x14ac:dyDescent="0.2">
      <c r="A512" s="203"/>
      <c r="B512" s="203" t="s">
        <v>542</v>
      </c>
      <c r="C512" s="203"/>
      <c r="D512" s="204" t="s">
        <v>541</v>
      </c>
      <c r="E512" s="204">
        <f>E505*E507*E509/1000</f>
        <v>0</v>
      </c>
      <c r="F512" s="204">
        <f>F505*F507*F509/1000</f>
        <v>0</v>
      </c>
      <c r="G512" s="204">
        <f>G505*G507*G509/1000</f>
        <v>0</v>
      </c>
      <c r="H512" s="205">
        <f>H505*H507*H509/1000</f>
        <v>0</v>
      </c>
      <c r="I512" s="204">
        <f>I505*I507*I509/1000</f>
        <v>0</v>
      </c>
      <c r="J512" s="203"/>
    </row>
    <row r="513" spans="1:11" s="16" customFormat="1" ht="24" x14ac:dyDescent="0.2">
      <c r="A513" s="203"/>
      <c r="B513" s="203" t="s">
        <v>564</v>
      </c>
      <c r="C513" s="203"/>
      <c r="D513" s="204" t="s">
        <v>541</v>
      </c>
      <c r="E513" s="204">
        <f>IF(E412="Yes", (E500+E488+E476+E466+E456+E511),(E500+E488+E476+E466+E456))</f>
        <v>0</v>
      </c>
      <c r="F513" s="204">
        <f>IF(F412="Yes", (F500+F488+F476+F466+F456+F511),(F500+F488+F476+F466+F456))</f>
        <v>0</v>
      </c>
      <c r="G513" s="204">
        <f>IF(G412="Yes", (G500+G488+G476+G466+G456+G511),(G500+G488+G476+G466+G456))</f>
        <v>0</v>
      </c>
      <c r="H513" s="205">
        <f>IF(H412="Yes", (H500+H488+H476+H466+H456+H511),(H500+H488+H476+H466+H456))</f>
        <v>0</v>
      </c>
      <c r="I513" s="204">
        <f>IF(I412="Yes", (I500+I488+I476+I466+I456+I511),(I500+I488+I476+I466+I456))</f>
        <v>0</v>
      </c>
      <c r="J513" s="203"/>
    </row>
    <row r="514" spans="1:11" s="16" customFormat="1" x14ac:dyDescent="0.2">
      <c r="A514" s="203"/>
      <c r="B514" s="203" t="s">
        <v>565</v>
      </c>
      <c r="C514" s="203"/>
      <c r="D514" s="204" t="s">
        <v>541</v>
      </c>
      <c r="E514" s="204">
        <f>E501+E489+E477+E467+E457</f>
        <v>0</v>
      </c>
      <c r="F514" s="204">
        <f>F501+F489+F477+F467+F457</f>
        <v>0</v>
      </c>
      <c r="G514" s="204">
        <f>G501+G489+G477+G467+G457</f>
        <v>0</v>
      </c>
      <c r="H514" s="205">
        <f>H501+H489+H477+H467+H457</f>
        <v>0</v>
      </c>
      <c r="I514" s="204">
        <f>I501+I489+I477+I467+I457</f>
        <v>0</v>
      </c>
      <c r="J514" s="203"/>
    </row>
    <row r="515" spans="1:11" x14ac:dyDescent="0.2">
      <c r="A515" s="235"/>
      <c r="B515" s="235"/>
      <c r="C515" s="235"/>
      <c r="D515" s="235"/>
      <c r="E515" s="24"/>
      <c r="F515" s="24"/>
      <c r="G515" s="24"/>
      <c r="H515" s="194"/>
      <c r="I515" s="12"/>
      <c r="J515" s="12"/>
      <c r="K515" s="22"/>
    </row>
    <row r="516" spans="1:11" x14ac:dyDescent="0.2">
      <c r="A516" s="240" t="s">
        <v>566</v>
      </c>
      <c r="B516" s="251" t="s">
        <v>567</v>
      </c>
      <c r="C516" s="251"/>
      <c r="D516" s="240"/>
      <c r="E516" s="31"/>
      <c r="F516" s="31"/>
      <c r="G516" s="31"/>
      <c r="H516" s="201"/>
      <c r="I516" s="31"/>
      <c r="J516" s="31"/>
      <c r="K516" s="22"/>
    </row>
    <row r="517" spans="1:11" ht="24" x14ac:dyDescent="0.2">
      <c r="A517" s="240" t="s">
        <v>568</v>
      </c>
      <c r="B517" s="251" t="s">
        <v>569</v>
      </c>
      <c r="C517" s="251"/>
      <c r="D517" s="240"/>
      <c r="E517" s="31"/>
      <c r="F517" s="31"/>
      <c r="G517" s="31"/>
      <c r="H517" s="201"/>
      <c r="I517" s="31"/>
      <c r="J517" s="31"/>
      <c r="K517" s="22"/>
    </row>
    <row r="518" spans="1:11" x14ac:dyDescent="0.2">
      <c r="A518" s="253" t="s">
        <v>471</v>
      </c>
      <c r="B518" s="218" t="s">
        <v>529</v>
      </c>
      <c r="C518" s="218"/>
      <c r="D518" s="194" t="s">
        <v>570</v>
      </c>
      <c r="E518" s="21"/>
      <c r="F518" s="21"/>
      <c r="G518" s="21"/>
      <c r="H518" s="194">
        <f t="shared" ref="H518:H524" si="25">IFERROR(AVERAGEA(E518:G518),0)</f>
        <v>0</v>
      </c>
      <c r="I518" s="12"/>
      <c r="J518" s="12"/>
      <c r="K518" s="22"/>
    </row>
    <row r="519" spans="1:11" x14ac:dyDescent="0.2">
      <c r="A519" s="253" t="s">
        <v>473</v>
      </c>
      <c r="B519" s="218" t="s">
        <v>571</v>
      </c>
      <c r="C519" s="218"/>
      <c r="D519" s="253" t="s">
        <v>572</v>
      </c>
      <c r="E519" s="21"/>
      <c r="F519" s="21"/>
      <c r="G519" s="21"/>
      <c r="H519" s="194">
        <f t="shared" si="25"/>
        <v>0</v>
      </c>
      <c r="I519" s="12"/>
      <c r="J519" s="12"/>
      <c r="K519" s="22"/>
    </row>
    <row r="520" spans="1:11" x14ac:dyDescent="0.2">
      <c r="A520" s="253" t="s">
        <v>475</v>
      </c>
      <c r="B520" s="218" t="s">
        <v>545</v>
      </c>
      <c r="C520" s="218"/>
      <c r="D520" s="253" t="s">
        <v>5</v>
      </c>
      <c r="E520" s="21"/>
      <c r="F520" s="21"/>
      <c r="G520" s="21"/>
      <c r="H520" s="194">
        <f t="shared" si="25"/>
        <v>0</v>
      </c>
      <c r="I520" s="12"/>
      <c r="J520" s="12"/>
      <c r="K520" s="22"/>
    </row>
    <row r="521" spans="1:11" x14ac:dyDescent="0.2">
      <c r="A521" s="253" t="s">
        <v>477</v>
      </c>
      <c r="B521" s="218" t="s">
        <v>573</v>
      </c>
      <c r="C521" s="218"/>
      <c r="D521" s="253" t="s">
        <v>5</v>
      </c>
      <c r="E521" s="21"/>
      <c r="F521" s="21"/>
      <c r="G521" s="21"/>
      <c r="H521" s="194">
        <f t="shared" si="25"/>
        <v>0</v>
      </c>
      <c r="I521" s="12"/>
      <c r="J521" s="12"/>
      <c r="K521" s="22"/>
    </row>
    <row r="522" spans="1:11" x14ac:dyDescent="0.2">
      <c r="A522" s="253" t="s">
        <v>479</v>
      </c>
      <c r="B522" s="261" t="s">
        <v>574</v>
      </c>
      <c r="C522" s="261"/>
      <c r="D522" s="253" t="s">
        <v>5</v>
      </c>
      <c r="E522" s="21"/>
      <c r="F522" s="21"/>
      <c r="G522" s="21"/>
      <c r="H522" s="194">
        <f t="shared" si="25"/>
        <v>0</v>
      </c>
      <c r="I522" s="12"/>
      <c r="J522" s="12"/>
      <c r="K522" s="22"/>
    </row>
    <row r="523" spans="1:11" ht="15" customHeight="1" x14ac:dyDescent="0.2">
      <c r="A523" s="253" t="s">
        <v>481</v>
      </c>
      <c r="B523" s="218" t="s">
        <v>575</v>
      </c>
      <c r="C523" s="218"/>
      <c r="D523" s="253" t="s">
        <v>5</v>
      </c>
      <c r="E523" s="21"/>
      <c r="F523" s="21"/>
      <c r="G523" s="21"/>
      <c r="H523" s="194">
        <f t="shared" si="25"/>
        <v>0</v>
      </c>
      <c r="I523" s="12"/>
      <c r="J523" s="12"/>
      <c r="K523" s="22"/>
    </row>
    <row r="524" spans="1:11" ht="15" customHeight="1" x14ac:dyDescent="0.2">
      <c r="A524" s="253"/>
      <c r="B524" s="218" t="s">
        <v>576</v>
      </c>
      <c r="C524" s="218"/>
      <c r="D524" s="253" t="s">
        <v>5</v>
      </c>
      <c r="E524" s="21"/>
      <c r="F524" s="21"/>
      <c r="G524" s="21"/>
      <c r="H524" s="194">
        <f t="shared" si="25"/>
        <v>0</v>
      </c>
      <c r="I524" s="12"/>
      <c r="J524" s="12"/>
      <c r="K524" s="22"/>
    </row>
    <row r="525" spans="1:11" s="16" customFormat="1" x14ac:dyDescent="0.2">
      <c r="A525" s="203"/>
      <c r="B525" s="203" t="s">
        <v>4</v>
      </c>
      <c r="C525" s="203"/>
      <c r="D525" s="204" t="s">
        <v>5</v>
      </c>
      <c r="E525" s="204">
        <f>E521+E523+E522+E524</f>
        <v>0</v>
      </c>
      <c r="F525" s="204">
        <f>F521+F523+F522+F524</f>
        <v>0</v>
      </c>
      <c r="G525" s="204">
        <f>G521+G523+G522+G524</f>
        <v>0</v>
      </c>
      <c r="H525" s="205">
        <f>H521+H523+H522+H524</f>
        <v>0</v>
      </c>
      <c r="I525" s="204">
        <f>I521+I523+I522+I524</f>
        <v>0</v>
      </c>
      <c r="J525" s="203"/>
    </row>
    <row r="526" spans="1:11" s="16" customFormat="1" x14ac:dyDescent="0.2">
      <c r="A526" s="203"/>
      <c r="B526" s="203" t="s">
        <v>577</v>
      </c>
      <c r="C526" s="203"/>
      <c r="D526" s="204" t="s">
        <v>541</v>
      </c>
      <c r="E526" s="204">
        <f>E521*E519</f>
        <v>0</v>
      </c>
      <c r="F526" s="204">
        <f>F521*F519</f>
        <v>0</v>
      </c>
      <c r="G526" s="204">
        <f>G521*G519</f>
        <v>0</v>
      </c>
      <c r="H526" s="205">
        <f>H521*H519</f>
        <v>0</v>
      </c>
      <c r="I526" s="204">
        <f>I521*I519</f>
        <v>0</v>
      </c>
      <c r="J526" s="203"/>
    </row>
    <row r="527" spans="1:11" s="16" customFormat="1" x14ac:dyDescent="0.2">
      <c r="A527" s="203"/>
      <c r="B527" s="203" t="s">
        <v>578</v>
      </c>
      <c r="C527" s="203"/>
      <c r="D527" s="204" t="s">
        <v>541</v>
      </c>
      <c r="E527" s="204">
        <f>(E523+E522)*E519</f>
        <v>0</v>
      </c>
      <c r="F527" s="204">
        <f>(F523+F522)*F519</f>
        <v>0</v>
      </c>
      <c r="G527" s="204">
        <f>(G523+G522)*G519</f>
        <v>0</v>
      </c>
      <c r="H527" s="205">
        <f>(H523+H522)*H519</f>
        <v>0</v>
      </c>
      <c r="I527" s="204">
        <f>(I523+I522)*I519</f>
        <v>0</v>
      </c>
      <c r="J527" s="203"/>
    </row>
    <row r="528" spans="1:11" s="16" customFormat="1" ht="33.75" customHeight="1" x14ac:dyDescent="0.2">
      <c r="A528" s="203"/>
      <c r="B528" s="203" t="s">
        <v>579</v>
      </c>
      <c r="C528" s="203"/>
      <c r="D528" s="204" t="s">
        <v>541</v>
      </c>
      <c r="E528" s="204">
        <f>E524*E519</f>
        <v>0</v>
      </c>
      <c r="F528" s="204">
        <f>F524*F519</f>
        <v>0</v>
      </c>
      <c r="G528" s="204">
        <f>G524*G519</f>
        <v>0</v>
      </c>
      <c r="H528" s="205">
        <f>H524*H519</f>
        <v>0</v>
      </c>
      <c r="I528" s="204">
        <f>I524*I519</f>
        <v>0</v>
      </c>
      <c r="J528" s="203"/>
    </row>
    <row r="529" spans="1:11" x14ac:dyDescent="0.2">
      <c r="A529" s="239"/>
      <c r="B529" s="239"/>
      <c r="C529" s="239"/>
      <c r="D529" s="239"/>
      <c r="E529" s="23"/>
      <c r="F529" s="23"/>
      <c r="G529" s="23"/>
      <c r="H529" s="194"/>
      <c r="I529" s="20"/>
      <c r="J529" s="20"/>
      <c r="K529" s="22"/>
    </row>
    <row r="530" spans="1:11" x14ac:dyDescent="0.2">
      <c r="A530" s="232" t="s">
        <v>580</v>
      </c>
      <c r="B530" s="259" t="s">
        <v>581</v>
      </c>
      <c r="C530" s="259"/>
      <c r="D530" s="232"/>
      <c r="E530" s="19"/>
      <c r="F530" s="19"/>
      <c r="G530" s="19"/>
      <c r="H530" s="194"/>
      <c r="I530" s="19"/>
      <c r="J530" s="19"/>
      <c r="K530" s="22"/>
    </row>
    <row r="531" spans="1:11" x14ac:dyDescent="0.2">
      <c r="A531" s="247" t="s">
        <v>471</v>
      </c>
      <c r="B531" s="222" t="s">
        <v>529</v>
      </c>
      <c r="C531" s="222"/>
      <c r="D531" s="208" t="s">
        <v>582</v>
      </c>
      <c r="E531" s="21"/>
      <c r="F531" s="21"/>
      <c r="G531" s="21"/>
      <c r="H531" s="194">
        <f t="shared" ref="H531:H536" si="26">IFERROR(AVERAGEA(E531:G531),0)</f>
        <v>0</v>
      </c>
      <c r="I531" s="20"/>
      <c r="J531" s="20"/>
      <c r="K531" s="22"/>
    </row>
    <row r="532" spans="1:11" x14ac:dyDescent="0.2">
      <c r="A532" s="247" t="s">
        <v>473</v>
      </c>
      <c r="B532" s="222" t="s">
        <v>571</v>
      </c>
      <c r="C532" s="222"/>
      <c r="D532" s="247" t="s">
        <v>108</v>
      </c>
      <c r="E532" s="29"/>
      <c r="F532" s="29"/>
      <c r="G532" s="29"/>
      <c r="H532" s="194">
        <f t="shared" si="26"/>
        <v>0</v>
      </c>
      <c r="I532" s="20"/>
      <c r="J532" s="20"/>
      <c r="K532" s="22"/>
    </row>
    <row r="533" spans="1:11" x14ac:dyDescent="0.2">
      <c r="A533" s="247" t="s">
        <v>475</v>
      </c>
      <c r="B533" s="222" t="s">
        <v>533</v>
      </c>
      <c r="C533" s="222"/>
      <c r="D533" s="247" t="s">
        <v>7</v>
      </c>
      <c r="E533" s="29"/>
      <c r="F533" s="29"/>
      <c r="G533" s="29"/>
      <c r="H533" s="194">
        <f t="shared" si="26"/>
        <v>0</v>
      </c>
      <c r="I533" s="20"/>
      <c r="J533" s="20"/>
      <c r="K533" s="22"/>
    </row>
    <row r="534" spans="1:11" x14ac:dyDescent="0.2">
      <c r="A534" s="247" t="s">
        <v>477</v>
      </c>
      <c r="B534" s="222" t="s">
        <v>573</v>
      </c>
      <c r="C534" s="222"/>
      <c r="D534" s="247" t="s">
        <v>7</v>
      </c>
      <c r="E534" s="29"/>
      <c r="F534" s="29"/>
      <c r="G534" s="29"/>
      <c r="H534" s="194">
        <f t="shared" si="26"/>
        <v>0</v>
      </c>
      <c r="I534" s="20"/>
      <c r="J534" s="20"/>
      <c r="K534" s="22"/>
    </row>
    <row r="535" spans="1:11" x14ac:dyDescent="0.2">
      <c r="A535" s="247" t="s">
        <v>479</v>
      </c>
      <c r="B535" s="222" t="s">
        <v>575</v>
      </c>
      <c r="C535" s="222"/>
      <c r="D535" s="247" t="s">
        <v>7</v>
      </c>
      <c r="E535" s="29"/>
      <c r="F535" s="29"/>
      <c r="G535" s="29"/>
      <c r="H535" s="194">
        <f t="shared" si="26"/>
        <v>0</v>
      </c>
      <c r="I535" s="20"/>
      <c r="J535" s="20"/>
      <c r="K535" s="22"/>
    </row>
    <row r="536" spans="1:11" x14ac:dyDescent="0.2">
      <c r="A536" s="247" t="s">
        <v>481</v>
      </c>
      <c r="B536" s="222" t="s">
        <v>576</v>
      </c>
      <c r="C536" s="222"/>
      <c r="D536" s="247" t="s">
        <v>7</v>
      </c>
      <c r="E536" s="29"/>
      <c r="F536" s="29"/>
      <c r="G536" s="29"/>
      <c r="H536" s="194">
        <f t="shared" si="26"/>
        <v>0</v>
      </c>
      <c r="I536" s="20"/>
      <c r="J536" s="20"/>
      <c r="K536" s="22"/>
    </row>
    <row r="537" spans="1:11" s="16" customFormat="1" x14ac:dyDescent="0.2">
      <c r="A537" s="203"/>
      <c r="B537" s="203" t="s">
        <v>6</v>
      </c>
      <c r="C537" s="203"/>
      <c r="D537" s="204" t="s">
        <v>7</v>
      </c>
      <c r="E537" s="204">
        <f>E534+E535</f>
        <v>0</v>
      </c>
      <c r="F537" s="204">
        <f>F534+F535</f>
        <v>0</v>
      </c>
      <c r="G537" s="204">
        <f>G534+G535</f>
        <v>0</v>
      </c>
      <c r="H537" s="205">
        <f>H534+H535</f>
        <v>0</v>
      </c>
      <c r="I537" s="204">
        <f>I534+I535</f>
        <v>0</v>
      </c>
      <c r="J537" s="203"/>
    </row>
    <row r="538" spans="1:11" s="16" customFormat="1" x14ac:dyDescent="0.2">
      <c r="A538" s="203"/>
      <c r="B538" s="203" t="s">
        <v>577</v>
      </c>
      <c r="C538" s="203"/>
      <c r="D538" s="204" t="s">
        <v>541</v>
      </c>
      <c r="E538" s="204">
        <f>E534*E532</f>
        <v>0</v>
      </c>
      <c r="F538" s="204">
        <f>F534*F532</f>
        <v>0</v>
      </c>
      <c r="G538" s="204">
        <f>G534*G532</f>
        <v>0</v>
      </c>
      <c r="H538" s="205">
        <f>H534*H532</f>
        <v>0</v>
      </c>
      <c r="I538" s="204">
        <f>I534*I532</f>
        <v>0</v>
      </c>
      <c r="J538" s="203"/>
    </row>
    <row r="539" spans="1:11" s="16" customFormat="1" x14ac:dyDescent="0.2">
      <c r="A539" s="203"/>
      <c r="B539" s="203" t="s">
        <v>578</v>
      </c>
      <c r="C539" s="203"/>
      <c r="D539" s="204" t="s">
        <v>541</v>
      </c>
      <c r="E539" s="204">
        <f>E535*E532</f>
        <v>0</v>
      </c>
      <c r="F539" s="204">
        <f>F535*F532</f>
        <v>0</v>
      </c>
      <c r="G539" s="204">
        <f>G535*G532</f>
        <v>0</v>
      </c>
      <c r="H539" s="205">
        <f>H535*H532</f>
        <v>0</v>
      </c>
      <c r="I539" s="204">
        <f>I535*I532</f>
        <v>0</v>
      </c>
      <c r="J539" s="203"/>
    </row>
    <row r="540" spans="1:11" s="16" customFormat="1" ht="27" customHeight="1" x14ac:dyDescent="0.2">
      <c r="A540" s="203"/>
      <c r="B540" s="203" t="s">
        <v>579</v>
      </c>
      <c r="C540" s="203"/>
      <c r="D540" s="204" t="s">
        <v>541</v>
      </c>
      <c r="E540" s="204">
        <f>E536*E532</f>
        <v>0</v>
      </c>
      <c r="F540" s="204">
        <f>F536*F532</f>
        <v>0</v>
      </c>
      <c r="G540" s="204">
        <f>G536*G532</f>
        <v>0</v>
      </c>
      <c r="H540" s="205">
        <f>H536*H532</f>
        <v>0</v>
      </c>
      <c r="I540" s="204">
        <f>I536*I532</f>
        <v>0</v>
      </c>
      <c r="J540" s="203"/>
    </row>
    <row r="541" spans="1:11" s="16" customFormat="1" x14ac:dyDescent="0.2">
      <c r="A541" s="204" t="s">
        <v>583</v>
      </c>
      <c r="B541" s="203" t="s">
        <v>584</v>
      </c>
      <c r="C541" s="203"/>
      <c r="D541" s="204" t="s">
        <v>541</v>
      </c>
      <c r="E541" s="204">
        <f>E526+E538</f>
        <v>0</v>
      </c>
      <c r="F541" s="204">
        <f>F526+F538</f>
        <v>0</v>
      </c>
      <c r="G541" s="204">
        <f t="shared" ref="G541:I542" si="27">G526+G538</f>
        <v>0</v>
      </c>
      <c r="H541" s="205">
        <f t="shared" si="27"/>
        <v>0</v>
      </c>
      <c r="I541" s="204">
        <f t="shared" si="27"/>
        <v>0</v>
      </c>
      <c r="J541" s="203"/>
    </row>
    <row r="542" spans="1:11" s="16" customFormat="1" ht="25.5" customHeight="1" x14ac:dyDescent="0.2">
      <c r="A542" s="204" t="s">
        <v>585</v>
      </c>
      <c r="B542" s="203" t="s">
        <v>586</v>
      </c>
      <c r="C542" s="203"/>
      <c r="D542" s="204" t="s">
        <v>541</v>
      </c>
      <c r="E542" s="204">
        <f>E527+E539</f>
        <v>0</v>
      </c>
      <c r="F542" s="204">
        <f>F527+F539</f>
        <v>0</v>
      </c>
      <c r="G542" s="204">
        <f t="shared" si="27"/>
        <v>0</v>
      </c>
      <c r="H542" s="205">
        <f t="shared" si="27"/>
        <v>0</v>
      </c>
      <c r="I542" s="204">
        <f t="shared" si="27"/>
        <v>0</v>
      </c>
      <c r="J542" s="203"/>
    </row>
    <row r="543" spans="1:11" s="16" customFormat="1" ht="25.5" customHeight="1" x14ac:dyDescent="0.2">
      <c r="A543" s="204" t="s">
        <v>587</v>
      </c>
      <c r="B543" s="203" t="s">
        <v>588</v>
      </c>
      <c r="C543" s="203"/>
      <c r="D543" s="204" t="s">
        <v>541</v>
      </c>
      <c r="E543" s="204">
        <f>E540+E528</f>
        <v>0</v>
      </c>
      <c r="F543" s="204">
        <f>F540+F528</f>
        <v>0</v>
      </c>
      <c r="G543" s="204">
        <f>G540+G528</f>
        <v>0</v>
      </c>
      <c r="H543" s="205">
        <f>H540+H528</f>
        <v>0</v>
      </c>
      <c r="I543" s="204">
        <f>I540+I528</f>
        <v>0</v>
      </c>
      <c r="J543" s="203"/>
    </row>
    <row r="544" spans="1:11" x14ac:dyDescent="0.2">
      <c r="A544" s="235"/>
      <c r="B544" s="235"/>
      <c r="C544" s="235"/>
      <c r="D544" s="235"/>
      <c r="E544" s="24"/>
      <c r="F544" s="24"/>
      <c r="G544" s="24"/>
      <c r="H544" s="194"/>
      <c r="I544" s="24"/>
      <c r="J544" s="24"/>
      <c r="K544" s="22"/>
    </row>
    <row r="545" spans="1:11" x14ac:dyDescent="0.2">
      <c r="A545" s="240" t="s">
        <v>589</v>
      </c>
      <c r="B545" s="251" t="s">
        <v>590</v>
      </c>
      <c r="C545" s="251"/>
      <c r="D545" s="240"/>
      <c r="E545" s="31"/>
      <c r="F545" s="31"/>
      <c r="G545" s="31"/>
      <c r="H545" s="201"/>
      <c r="I545" s="31"/>
      <c r="J545" s="31"/>
      <c r="K545" s="22"/>
    </row>
    <row r="546" spans="1:11" s="16" customFormat="1" x14ac:dyDescent="0.2">
      <c r="A546" s="204" t="s">
        <v>591</v>
      </c>
      <c r="B546" s="203" t="s">
        <v>592</v>
      </c>
      <c r="C546" s="203"/>
      <c r="D546" s="204" t="s">
        <v>541</v>
      </c>
      <c r="E546" s="204">
        <f t="shared" ref="E546:H547" si="28">E541+E513</f>
        <v>0</v>
      </c>
      <c r="F546" s="204">
        <f t="shared" si="28"/>
        <v>0</v>
      </c>
      <c r="G546" s="204">
        <f>G541+G513</f>
        <v>0</v>
      </c>
      <c r="H546" s="204">
        <f>H541+H513</f>
        <v>0</v>
      </c>
      <c r="I546" s="204">
        <f>I541+I513</f>
        <v>0</v>
      </c>
      <c r="J546" s="203"/>
    </row>
    <row r="547" spans="1:11" s="16" customFormat="1" x14ac:dyDescent="0.2">
      <c r="A547" s="204" t="s">
        <v>593</v>
      </c>
      <c r="B547" s="203" t="s">
        <v>594</v>
      </c>
      <c r="C547" s="203"/>
      <c r="D547" s="204" t="s">
        <v>541</v>
      </c>
      <c r="E547" s="204">
        <f t="shared" si="28"/>
        <v>0</v>
      </c>
      <c r="F547" s="204">
        <f t="shared" si="28"/>
        <v>0</v>
      </c>
      <c r="G547" s="204">
        <f t="shared" si="28"/>
        <v>0</v>
      </c>
      <c r="H547" s="204">
        <f t="shared" si="28"/>
        <v>0</v>
      </c>
      <c r="I547" s="204">
        <f>I542+I514</f>
        <v>0</v>
      </c>
      <c r="J547" s="203"/>
    </row>
    <row r="548" spans="1:11" s="16" customFormat="1" ht="27" customHeight="1" x14ac:dyDescent="0.2">
      <c r="A548" s="204" t="s">
        <v>595</v>
      </c>
      <c r="B548" s="203" t="s">
        <v>596</v>
      </c>
      <c r="C548" s="203"/>
      <c r="D548" s="204" t="s">
        <v>541</v>
      </c>
      <c r="E548" s="204">
        <f>E543+E546+E547</f>
        <v>0</v>
      </c>
      <c r="F548" s="204">
        <f>F543+F546+F547</f>
        <v>0</v>
      </c>
      <c r="G548" s="204">
        <f>G543+G546+G547</f>
        <v>0</v>
      </c>
      <c r="H548" s="204">
        <f>H543+H546+H547</f>
        <v>0</v>
      </c>
      <c r="I548" s="204">
        <f>I543+I546+I547</f>
        <v>0</v>
      </c>
      <c r="J548" s="203"/>
    </row>
    <row r="549" spans="1:11" s="16" customFormat="1" ht="27" customHeight="1" x14ac:dyDescent="0.2">
      <c r="A549" s="204" t="s">
        <v>597</v>
      </c>
      <c r="B549" s="203" t="s">
        <v>598</v>
      </c>
      <c r="C549" s="203"/>
      <c r="D549" s="204" t="s">
        <v>541</v>
      </c>
      <c r="E549" s="204">
        <f>E546+E547</f>
        <v>0</v>
      </c>
      <c r="F549" s="204">
        <f>F546+F547</f>
        <v>0</v>
      </c>
      <c r="G549" s="204">
        <f>G546+G547</f>
        <v>0</v>
      </c>
      <c r="H549" s="204">
        <f>H546+H547</f>
        <v>0</v>
      </c>
      <c r="I549" s="204">
        <f>I546+I547</f>
        <v>0</v>
      </c>
      <c r="J549" s="203"/>
    </row>
    <row r="550" spans="1:11" s="16" customFormat="1" x14ac:dyDescent="0.2">
      <c r="A550" s="204" t="s">
        <v>599</v>
      </c>
      <c r="B550" s="203" t="s">
        <v>600</v>
      </c>
      <c r="C550" s="203"/>
      <c r="D550" s="204" t="s">
        <v>541</v>
      </c>
      <c r="E550" s="210">
        <f>E408/10^6</f>
        <v>0</v>
      </c>
      <c r="F550" s="210">
        <f>F408/10^6</f>
        <v>0</v>
      </c>
      <c r="G550" s="210">
        <f>G408/10^6</f>
        <v>0</v>
      </c>
      <c r="H550" s="210">
        <f>H408/10^6</f>
        <v>0</v>
      </c>
      <c r="I550" s="204">
        <f>I408/10^6</f>
        <v>0</v>
      </c>
      <c r="J550" s="203"/>
    </row>
    <row r="551" spans="1:11" s="16" customFormat="1" ht="27.75" customHeight="1" x14ac:dyDescent="0.2">
      <c r="A551" s="204" t="s">
        <v>601</v>
      </c>
      <c r="B551" s="203" t="s">
        <v>602</v>
      </c>
      <c r="C551" s="203"/>
      <c r="D551" s="204" t="s">
        <v>541</v>
      </c>
      <c r="E551" s="210">
        <f>E550+E548</f>
        <v>0</v>
      </c>
      <c r="F551" s="210">
        <f>F550+F548</f>
        <v>0</v>
      </c>
      <c r="G551" s="210">
        <f>G550+G548</f>
        <v>0</v>
      </c>
      <c r="H551" s="210">
        <f>H550+H548</f>
        <v>0</v>
      </c>
      <c r="I551" s="204">
        <f>I550+I548</f>
        <v>0</v>
      </c>
      <c r="J551" s="203"/>
    </row>
    <row r="552" spans="1:11" s="16" customFormat="1" ht="27.75" customHeight="1" x14ac:dyDescent="0.2">
      <c r="A552" s="204" t="s">
        <v>603</v>
      </c>
      <c r="B552" s="203" t="s">
        <v>604</v>
      </c>
      <c r="C552" s="203"/>
      <c r="D552" s="204" t="s">
        <v>541</v>
      </c>
      <c r="E552" s="210">
        <f>E550+E549</f>
        <v>0</v>
      </c>
      <c r="F552" s="210">
        <f>F550+F549</f>
        <v>0</v>
      </c>
      <c r="G552" s="210">
        <f>G550+G549</f>
        <v>0</v>
      </c>
      <c r="H552" s="210">
        <f>H550+H549</f>
        <v>0</v>
      </c>
      <c r="I552" s="204">
        <f>I550+I549</f>
        <v>0</v>
      </c>
      <c r="J552" s="203"/>
    </row>
    <row r="553" spans="1:11" s="16" customFormat="1" ht="27.75" customHeight="1" x14ac:dyDescent="0.2">
      <c r="A553" s="204" t="s">
        <v>605</v>
      </c>
      <c r="B553" s="203" t="s">
        <v>606</v>
      </c>
      <c r="C553" s="203"/>
      <c r="D553" s="204" t="s">
        <v>607</v>
      </c>
      <c r="E553" s="210">
        <f>E551/10</f>
        <v>0</v>
      </c>
      <c r="F553" s="210">
        <f t="shared" ref="F553:I554" si="29">F551/10</f>
        <v>0</v>
      </c>
      <c r="G553" s="210">
        <f t="shared" si="29"/>
        <v>0</v>
      </c>
      <c r="H553" s="210">
        <f t="shared" si="29"/>
        <v>0</v>
      </c>
      <c r="I553" s="204">
        <f t="shared" si="29"/>
        <v>0</v>
      </c>
      <c r="J553" s="203"/>
    </row>
    <row r="554" spans="1:11" s="16" customFormat="1" ht="25.5" customHeight="1" x14ac:dyDescent="0.2">
      <c r="A554" s="204" t="s">
        <v>608</v>
      </c>
      <c r="B554" s="203" t="s">
        <v>609</v>
      </c>
      <c r="C554" s="203"/>
      <c r="D554" s="204" t="s">
        <v>607</v>
      </c>
      <c r="E554" s="210">
        <f>E552/10</f>
        <v>0</v>
      </c>
      <c r="F554" s="210">
        <f t="shared" si="29"/>
        <v>0</v>
      </c>
      <c r="G554" s="210">
        <f t="shared" si="29"/>
        <v>0</v>
      </c>
      <c r="H554" s="210">
        <f t="shared" si="29"/>
        <v>0</v>
      </c>
      <c r="I554" s="204">
        <f t="shared" si="29"/>
        <v>0</v>
      </c>
      <c r="J554" s="203"/>
    </row>
    <row r="555" spans="1:11" x14ac:dyDescent="0.2">
      <c r="A555" s="235"/>
      <c r="B555" s="262"/>
      <c r="C555" s="235"/>
      <c r="D555" s="235"/>
      <c r="E555" s="24"/>
      <c r="F555" s="24"/>
      <c r="G555" s="24"/>
      <c r="H555" s="194"/>
      <c r="I555" s="24"/>
      <c r="J555" s="24"/>
      <c r="K555" s="22"/>
    </row>
    <row r="556" spans="1:11" x14ac:dyDescent="0.2">
      <c r="A556" s="240" t="s">
        <v>610</v>
      </c>
      <c r="B556" s="263" t="s">
        <v>611</v>
      </c>
      <c r="C556" s="251"/>
      <c r="D556" s="251"/>
      <c r="E556" s="30"/>
      <c r="F556" s="30"/>
      <c r="G556" s="30"/>
      <c r="H556" s="201"/>
      <c r="I556" s="30"/>
      <c r="J556" s="30"/>
      <c r="K556" s="22"/>
    </row>
    <row r="557" spans="1:11" s="16" customFormat="1" x14ac:dyDescent="0.2">
      <c r="A557" s="204" t="s">
        <v>612</v>
      </c>
      <c r="B557" s="211" t="s">
        <v>613</v>
      </c>
      <c r="C557" s="203"/>
      <c r="D557" s="204" t="s">
        <v>512</v>
      </c>
      <c r="E557" s="204">
        <f>IFERROR((E456+E466+E476+E488+E500+E511)*10^6/E414,0)</f>
        <v>0</v>
      </c>
      <c r="F557" s="204">
        <f>IFERROR((F456+F466+F476+F488+F500+F511)*10^6/F414,0)</f>
        <v>0</v>
      </c>
      <c r="G557" s="204">
        <f>IFERROR((G456+G466+G476+G488+G500+G511)*10^6/G414,0)</f>
        <v>0</v>
      </c>
      <c r="H557" s="204">
        <f>IFERROR((H456+H466+H476+H488+H500+H511)*10^6/H414,0)</f>
        <v>0</v>
      </c>
      <c r="I557" s="204">
        <f>IFERROR((I456+I466+I476+I488+I500+I511)*10^6/I414,0)</f>
        <v>0</v>
      </c>
      <c r="J557" s="203"/>
    </row>
    <row r="558" spans="1:11" s="16" customFormat="1" x14ac:dyDescent="0.2">
      <c r="A558" s="204" t="s">
        <v>614</v>
      </c>
      <c r="B558" s="211" t="s">
        <v>615</v>
      </c>
      <c r="C558" s="203"/>
      <c r="D558" s="204" t="s">
        <v>512</v>
      </c>
      <c r="E558" s="204">
        <f>IFERROR(E541*10^6/E426,0)</f>
        <v>0</v>
      </c>
      <c r="F558" s="204">
        <f>IFERROR(F541*10^6/F426,0)</f>
        <v>0</v>
      </c>
      <c r="G558" s="204">
        <f>IFERROR(G541*10^6/G426,0)</f>
        <v>0</v>
      </c>
      <c r="H558" s="204">
        <f>IFERROR(H541*10^6/H426,0)</f>
        <v>0</v>
      </c>
      <c r="I558" s="204">
        <f>IFERROR(I541*10^6/I426,0)</f>
        <v>0</v>
      </c>
      <c r="J558" s="203"/>
    </row>
    <row r="559" spans="1:11" s="16" customFormat="1" x14ac:dyDescent="0.2">
      <c r="A559" s="204" t="s">
        <v>616</v>
      </c>
      <c r="B559" s="211" t="s">
        <v>617</v>
      </c>
      <c r="C559" s="203"/>
      <c r="D559" s="204" t="s">
        <v>512</v>
      </c>
      <c r="E559" s="204">
        <f>IFERROR(((E407*860)+(E414*E557)+E426*E558)/(E407+E414+E426),0)</f>
        <v>0</v>
      </c>
      <c r="F559" s="204">
        <f>IFERROR(((F407*860)+(F414*F557)+F426*F558)/(F407+F414+F426),0)</f>
        <v>0</v>
      </c>
      <c r="G559" s="204">
        <f>IFERROR(((G407*860)+(G414*G557)+G426*G558)/(G407+G414+G426),0)</f>
        <v>0</v>
      </c>
      <c r="H559" s="204">
        <f>IFERROR(((H407*860)+(H414*H557)+H426*H558)/(H407+H414+H426),0)</f>
        <v>0</v>
      </c>
      <c r="I559" s="204">
        <f>IFERROR(((I407*860)+(I414*I557)+I426*I558)/(I407+I414+I426),0)</f>
        <v>0</v>
      </c>
      <c r="J559" s="203"/>
    </row>
    <row r="560" spans="1:11" x14ac:dyDescent="0.2">
      <c r="A560" s="235"/>
      <c r="B560" s="235"/>
      <c r="C560" s="235"/>
      <c r="D560" s="235"/>
      <c r="E560" s="24"/>
      <c r="F560" s="24"/>
      <c r="G560" s="24"/>
      <c r="H560" s="194"/>
      <c r="I560" s="24"/>
      <c r="J560" s="24"/>
      <c r="K560" s="22"/>
    </row>
    <row r="561" spans="1:11" s="9" customFormat="1" ht="15" x14ac:dyDescent="0.25">
      <c r="A561" s="217" t="s">
        <v>618</v>
      </c>
      <c r="B561" s="216" t="s">
        <v>619</v>
      </c>
      <c r="C561" s="196"/>
      <c r="D561" s="196"/>
      <c r="E561" s="6"/>
      <c r="F561" s="6"/>
      <c r="G561" s="6"/>
      <c r="H561" s="201"/>
      <c r="I561" s="8"/>
      <c r="J561" s="8"/>
    </row>
    <row r="562" spans="1:11" s="9" customFormat="1" ht="15" x14ac:dyDescent="0.25">
      <c r="A562" s="217" t="s">
        <v>620</v>
      </c>
      <c r="B562" s="216" t="s">
        <v>621</v>
      </c>
      <c r="C562" s="196"/>
      <c r="D562" s="196"/>
      <c r="E562" s="6"/>
      <c r="F562" s="6"/>
      <c r="G562" s="6"/>
      <c r="H562" s="201"/>
      <c r="I562" s="8"/>
      <c r="J562" s="8"/>
    </row>
    <row r="563" spans="1:11" s="34" customFormat="1" ht="37.5" customHeight="1" x14ac:dyDescent="0.25">
      <c r="A563" s="264" t="s">
        <v>622</v>
      </c>
      <c r="B563" s="265" t="s">
        <v>623</v>
      </c>
      <c r="C563" s="264" t="s">
        <v>624</v>
      </c>
      <c r="D563" s="264" t="s">
        <v>80</v>
      </c>
      <c r="H563" s="194">
        <f>IFERROR(AVERAGEA(E563:G563),0)</f>
        <v>0</v>
      </c>
      <c r="K563" s="189"/>
    </row>
    <row r="564" spans="1:11" s="34" customFormat="1" ht="25.5" x14ac:dyDescent="0.25">
      <c r="A564" s="264" t="s">
        <v>625</v>
      </c>
      <c r="B564" s="265" t="s">
        <v>626</v>
      </c>
      <c r="C564" s="264" t="s">
        <v>624</v>
      </c>
      <c r="D564" s="264" t="s">
        <v>627</v>
      </c>
      <c r="H564" s="194">
        <f>IFERROR(AVERAGEA(E564:G564),0)</f>
        <v>0</v>
      </c>
      <c r="K564" s="189"/>
    </row>
    <row r="565" spans="1:11" s="9" customFormat="1" ht="15" x14ac:dyDescent="0.25">
      <c r="A565" s="245"/>
      <c r="B565" s="266"/>
      <c r="C565" s="245"/>
      <c r="D565" s="245"/>
      <c r="E565" s="26"/>
      <c r="F565" s="26"/>
      <c r="G565" s="26"/>
      <c r="H565" s="194"/>
      <c r="I565" s="26"/>
      <c r="J565" s="35"/>
    </row>
    <row r="566" spans="1:11" s="9" customFormat="1" ht="15" x14ac:dyDescent="0.25">
      <c r="A566" s="217" t="s">
        <v>628</v>
      </c>
      <c r="B566" s="216" t="s">
        <v>629</v>
      </c>
      <c r="C566" s="196"/>
      <c r="D566" s="196"/>
      <c r="E566" s="6"/>
      <c r="F566" s="6"/>
      <c r="G566" s="6"/>
      <c r="H566" s="201"/>
      <c r="I566" s="8"/>
      <c r="J566" s="8"/>
    </row>
    <row r="567" spans="1:11" s="34" customFormat="1" ht="60" customHeight="1" x14ac:dyDescent="0.25">
      <c r="A567" s="264" t="s">
        <v>630</v>
      </c>
      <c r="B567" s="265" t="s">
        <v>631</v>
      </c>
      <c r="C567" s="264" t="s">
        <v>624</v>
      </c>
      <c r="D567" s="264" t="s">
        <v>80</v>
      </c>
      <c r="H567" s="194">
        <f>IFERROR(AVERAGEA(E567:G567),0)</f>
        <v>0</v>
      </c>
      <c r="K567" s="189"/>
    </row>
    <row r="568" spans="1:11" s="34" customFormat="1" ht="60.75" customHeight="1" x14ac:dyDescent="0.25">
      <c r="A568" s="264" t="s">
        <v>632</v>
      </c>
      <c r="B568" s="265" t="s">
        <v>633</v>
      </c>
      <c r="C568" s="264" t="s">
        <v>624</v>
      </c>
      <c r="D568" s="264" t="s">
        <v>627</v>
      </c>
      <c r="H568" s="194">
        <f>IFERROR(AVERAGEA(E568:G568),0)</f>
        <v>0</v>
      </c>
      <c r="K568" s="189"/>
    </row>
    <row r="569" spans="1:11" x14ac:dyDescent="0.2">
      <c r="A569" s="235"/>
      <c r="B569" s="235"/>
      <c r="C569" s="235"/>
      <c r="D569" s="235"/>
      <c r="E569" s="24"/>
      <c r="F569" s="24"/>
      <c r="G569" s="24"/>
      <c r="H569" s="194"/>
      <c r="I569" s="24"/>
      <c r="J569" s="24"/>
      <c r="K569" s="22"/>
    </row>
    <row r="570" spans="1:11" x14ac:dyDescent="0.2">
      <c r="A570" s="240" t="s">
        <v>634</v>
      </c>
      <c r="B570" s="251" t="s">
        <v>635</v>
      </c>
      <c r="C570" s="251"/>
      <c r="D570" s="251"/>
      <c r="E570" s="30"/>
      <c r="F570" s="30"/>
      <c r="G570" s="30"/>
      <c r="H570" s="201"/>
      <c r="I570" s="30"/>
      <c r="J570" s="30"/>
      <c r="K570" s="22"/>
    </row>
    <row r="571" spans="1:11" s="16" customFormat="1" ht="30" customHeight="1" x14ac:dyDescent="0.2">
      <c r="A571" s="204" t="s">
        <v>636</v>
      </c>
      <c r="B571" s="203" t="s">
        <v>637</v>
      </c>
      <c r="C571" s="203"/>
      <c r="D571" s="204" t="s">
        <v>638</v>
      </c>
      <c r="E571" s="204">
        <f>IFERROR(E548/(E559*10),0)</f>
        <v>0</v>
      </c>
      <c r="F571" s="204">
        <f>IFERROR(F548/(F559*10),0)</f>
        <v>0</v>
      </c>
      <c r="G571" s="204">
        <f>IFERROR(G548/(G559*10),0)</f>
        <v>0</v>
      </c>
      <c r="H571" s="204">
        <f>IFERROR(H548/(H559*10),0)</f>
        <v>0</v>
      </c>
      <c r="I571" s="204">
        <f>IFERROR(I548/(I559*10),0)</f>
        <v>0</v>
      </c>
      <c r="J571" s="203"/>
    </row>
    <row r="572" spans="1:11" s="16" customFormat="1" x14ac:dyDescent="0.2">
      <c r="A572" s="204" t="s">
        <v>639</v>
      </c>
      <c r="B572" s="203" t="s">
        <v>640</v>
      </c>
      <c r="C572" s="203"/>
      <c r="D572" s="204" t="s">
        <v>638</v>
      </c>
      <c r="E572" s="204">
        <f>E407/10^5</f>
        <v>0</v>
      </c>
      <c r="F572" s="204">
        <f>F407/10^5</f>
        <v>0</v>
      </c>
      <c r="G572" s="204">
        <f>G407/10^5</f>
        <v>0</v>
      </c>
      <c r="H572" s="204">
        <f>H407/10^5</f>
        <v>0</v>
      </c>
      <c r="I572" s="204">
        <f>I407</f>
        <v>0</v>
      </c>
      <c r="J572" s="203"/>
    </row>
    <row r="573" spans="1:11" s="16" customFormat="1" x14ac:dyDescent="0.2">
      <c r="A573" s="204" t="s">
        <v>641</v>
      </c>
      <c r="B573" s="203" t="s">
        <v>642</v>
      </c>
      <c r="C573" s="203"/>
      <c r="D573" s="204" t="s">
        <v>638</v>
      </c>
      <c r="E573" s="204">
        <f>E571+E572</f>
        <v>0</v>
      </c>
      <c r="F573" s="204">
        <f>F571+F572</f>
        <v>0</v>
      </c>
      <c r="G573" s="204">
        <f>G571+G572</f>
        <v>0</v>
      </c>
      <c r="H573" s="204">
        <f>H571+H572</f>
        <v>0</v>
      </c>
      <c r="I573" s="204">
        <f>I571+I572</f>
        <v>0</v>
      </c>
      <c r="J573" s="203"/>
    </row>
    <row r="574" spans="1:11" s="16" customFormat="1" ht="13.5" x14ac:dyDescent="0.2">
      <c r="A574" s="204" t="s">
        <v>643</v>
      </c>
      <c r="B574" s="203" t="s">
        <v>644</v>
      </c>
      <c r="C574" s="203"/>
      <c r="D574" s="204" t="s">
        <v>42</v>
      </c>
      <c r="E574" s="204">
        <f>E13</f>
        <v>0</v>
      </c>
      <c r="F574" s="204">
        <f>F13</f>
        <v>0</v>
      </c>
      <c r="G574" s="204">
        <f>G13</f>
        <v>0</v>
      </c>
      <c r="H574" s="204">
        <f>H13</f>
        <v>0</v>
      </c>
      <c r="I574" s="204">
        <f>I13</f>
        <v>0</v>
      </c>
      <c r="J574" s="203"/>
    </row>
    <row r="575" spans="1:11" s="16" customFormat="1" ht="13.5" x14ac:dyDescent="0.2">
      <c r="A575" s="204" t="s">
        <v>645</v>
      </c>
      <c r="B575" s="203" t="s">
        <v>646</v>
      </c>
      <c r="C575" s="203"/>
      <c r="D575" s="204" t="s">
        <v>647</v>
      </c>
      <c r="E575" s="204">
        <f>IFERROR(((E573*10^5)/E574),0)</f>
        <v>0</v>
      </c>
      <c r="F575" s="204">
        <f t="shared" ref="F575:G575" si="30">IFERROR(((F573*10^5)/F574),0)</f>
        <v>0</v>
      </c>
      <c r="G575" s="204">
        <f t="shared" si="30"/>
        <v>0</v>
      </c>
      <c r="H575" s="204">
        <f t="shared" ref="H575" si="31">IFERROR(((H573*10^5)/H574),0)</f>
        <v>0</v>
      </c>
      <c r="I575" s="204">
        <f t="shared" ref="I575" si="32">IFERROR(((I573*10^5)/I574),0)</f>
        <v>0</v>
      </c>
      <c r="J575" s="204"/>
    </row>
    <row r="576" spans="1:11" x14ac:dyDescent="0.2">
      <c r="J576" s="2" t="s">
        <v>648</v>
      </c>
    </row>
  </sheetData>
  <sheetProtection password="E4C8" sheet="1" objects="1" scenarios="1"/>
  <mergeCells count="4">
    <mergeCell ref="A1:J1"/>
    <mergeCell ref="A2:J2"/>
    <mergeCell ref="A3:B3"/>
    <mergeCell ref="C3:J3"/>
  </mergeCells>
  <conditionalFormatting sqref="J150 J313:J314 J337 J360 J383 J110">
    <cfRule type="cellIs" dxfId="3" priority="5" operator="equal">
      <formula>"NA"</formula>
    </cfRule>
    <cfRule type="cellIs" dxfId="2" priority="6" operator="equal">
      <formula>"NA"</formula>
    </cfRule>
  </conditionalFormatting>
  <conditionalFormatting sqref="H6 J6">
    <cfRule type="cellIs" dxfId="1" priority="1" operator="equal">
      <formula>"NA"</formula>
    </cfRule>
    <cfRule type="cellIs" dxfId="0" priority="2" operator="equal">
      <formula>"NA"</formula>
    </cfRule>
  </conditionalFormatting>
  <dataValidations count="3">
    <dataValidation operator="notEqual" allowBlank="1" showInputMessage="1" showErrorMessage="1" error="Please do not enter '0' or text" promptTitle="Numeric Input" prompt="Please insert numeric value or leave blank_x000a_" sqref="E189:G190 E290:G291 E269:G271 E310:G311 I310:J311 I290:J291 E169:G170 I189:J190 I169:J170 I209:J211 E209:G211 E229:G231 I229:J231 I269:J271 E249:G251 I249:J251"/>
    <dataValidation operator="greaterThan" showErrorMessage="1" errorTitle="Text Alert" error="Please do not enter text" promptTitle="Numeric Input" prompt="Please enter numeric values or leave blank" sqref="J563:J565"/>
    <dataValidation type="list" allowBlank="1" showInputMessage="1" showErrorMessage="1" sqref="G8:J8">
      <formula1>"Stand Alone, Part of building complex"</formula1>
    </dataValidation>
  </dataValidations>
  <pageMargins left="0.70866141732283472" right="0.70866141732283472" top="0.74803149606299213" bottom="0.74803149606299213" header="0.31496062992125984" footer="0.31496062992125984"/>
  <pageSetup scale="65" orientation="landscape" horizontalDpi="4294967294" r:id="rId1"/>
  <rowBreaks count="5" manualBreakCount="5">
    <brk id="149" max="16383" man="1"/>
    <brk id="312" max="16383" man="1"/>
    <brk id="409" max="16383" man="1"/>
    <brk id="490" max="16383" man="1"/>
    <brk id="575" max="16383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115" zoomScale="85" zoomScaleNormal="85" workbookViewId="0">
      <selection activeCell="E134" sqref="E134"/>
    </sheetView>
  </sheetViews>
  <sheetFormatPr defaultColWidth="0" defaultRowHeight="15.75" x14ac:dyDescent="0.25"/>
  <cols>
    <col min="1" max="1" width="9.140625" style="44" customWidth="1"/>
    <col min="2" max="2" width="50.5703125" style="36" customWidth="1"/>
    <col min="3" max="3" width="17.7109375" style="44" customWidth="1"/>
    <col min="4" max="4" width="26.42578125" style="50" customWidth="1"/>
    <col min="5" max="5" width="38.42578125" style="44" customWidth="1"/>
    <col min="6" max="6" width="0" style="36" hidden="1" customWidth="1"/>
    <col min="7" max="16384" width="9.140625" style="36" hidden="1"/>
  </cols>
  <sheetData>
    <row r="1" spans="1:6" x14ac:dyDescent="0.25">
      <c r="A1" s="149" t="s">
        <v>23</v>
      </c>
      <c r="B1" s="396" t="s">
        <v>649</v>
      </c>
      <c r="C1" s="396"/>
      <c r="D1" s="397">
        <f>'Form 1'!C4</f>
        <v>0</v>
      </c>
      <c r="E1" s="397"/>
      <c r="F1" s="127"/>
    </row>
    <row r="2" spans="1:6" x14ac:dyDescent="0.25">
      <c r="A2" s="155" t="s">
        <v>909</v>
      </c>
      <c r="B2" s="398" t="s">
        <v>650</v>
      </c>
      <c r="C2" s="398"/>
      <c r="D2" s="394">
        <f>'General Information'!C8</f>
        <v>0</v>
      </c>
      <c r="E2" s="394"/>
      <c r="F2" s="127"/>
    </row>
    <row r="3" spans="1:6" ht="34.5" customHeight="1" x14ac:dyDescent="0.25">
      <c r="A3" s="155" t="s">
        <v>910</v>
      </c>
      <c r="B3" s="393" t="s">
        <v>651</v>
      </c>
      <c r="C3" s="393"/>
      <c r="D3" s="394">
        <f>'General Information'!C4</f>
        <v>0</v>
      </c>
      <c r="E3" s="394"/>
      <c r="F3" s="127"/>
    </row>
    <row r="4" spans="1:6" ht="41.25" customHeight="1" x14ac:dyDescent="0.25">
      <c r="A4" s="155" t="s">
        <v>911</v>
      </c>
      <c r="B4" s="393" t="s">
        <v>652</v>
      </c>
      <c r="C4" s="393"/>
      <c r="D4" s="394">
        <f>'General Information'!C13</f>
        <v>0</v>
      </c>
      <c r="E4" s="394"/>
      <c r="F4" s="127"/>
    </row>
    <row r="5" spans="1:6" ht="38.25" customHeight="1" x14ac:dyDescent="0.25">
      <c r="A5" s="155" t="s">
        <v>912</v>
      </c>
      <c r="B5" s="393" t="s">
        <v>653</v>
      </c>
      <c r="C5" s="393"/>
      <c r="D5" s="394">
        <f>'General Information'!C27</f>
        <v>0</v>
      </c>
      <c r="E5" s="394"/>
      <c r="F5" s="127"/>
    </row>
    <row r="6" spans="1:6" s="140" customFormat="1" ht="32.25" customHeight="1" x14ac:dyDescent="0.25">
      <c r="A6" s="47"/>
      <c r="B6" s="37" t="s">
        <v>13</v>
      </c>
      <c r="C6" s="38" t="s">
        <v>15</v>
      </c>
      <c r="D6" s="138" t="s">
        <v>1352</v>
      </c>
      <c r="E6" s="139" t="s">
        <v>1347</v>
      </c>
      <c r="F6" s="53"/>
    </row>
    <row r="7" spans="1:6" x14ac:dyDescent="0.25">
      <c r="A7" s="157" t="s">
        <v>62</v>
      </c>
      <c r="B7" s="122" t="s">
        <v>654</v>
      </c>
      <c r="C7" s="121" t="s">
        <v>29</v>
      </c>
      <c r="D7" s="123">
        <f>'Form-Sl'!G8</f>
        <v>0</v>
      </c>
      <c r="E7" s="124"/>
      <c r="F7" s="46"/>
    </row>
    <row r="8" spans="1:6" x14ac:dyDescent="0.25">
      <c r="A8" s="48" t="s">
        <v>913</v>
      </c>
      <c r="B8" s="40" t="s">
        <v>655</v>
      </c>
      <c r="C8" s="41" t="str">
        <f>'Form-Sl'!D9</f>
        <v>Value</v>
      </c>
      <c r="D8" s="207">
        <f>'Form-Sl'!H9</f>
        <v>0</v>
      </c>
      <c r="E8" s="39">
        <f>'Form-Sl'!I9</f>
        <v>0</v>
      </c>
      <c r="F8" s="46"/>
    </row>
    <row r="9" spans="1:6" x14ac:dyDescent="0.25">
      <c r="A9" s="48" t="s">
        <v>913</v>
      </c>
      <c r="B9" s="40" t="s">
        <v>656</v>
      </c>
      <c r="C9" s="41" t="str">
        <f>'Form-Sl'!D10</f>
        <v>Number</v>
      </c>
      <c r="D9" s="207">
        <f>'Form-Sl'!H8</f>
        <v>0</v>
      </c>
      <c r="E9" s="39">
        <f>'Form-Sl'!I10</f>
        <v>0</v>
      </c>
      <c r="F9" s="46"/>
    </row>
    <row r="10" spans="1:6" x14ac:dyDescent="0.25">
      <c r="A10" s="48" t="s">
        <v>914</v>
      </c>
      <c r="B10" s="40" t="s">
        <v>657</v>
      </c>
      <c r="C10" s="41" t="str">
        <f>'Form-Sl'!D11</f>
        <v>Value</v>
      </c>
      <c r="D10" s="395">
        <f>'Form-Sl'!H11</f>
        <v>0</v>
      </c>
      <c r="E10" s="395"/>
      <c r="F10" s="46"/>
    </row>
    <row r="11" spans="1:6" ht="18.75" x14ac:dyDescent="0.25">
      <c r="A11" s="48" t="s">
        <v>915</v>
      </c>
      <c r="B11" s="40" t="s">
        <v>1355</v>
      </c>
      <c r="C11" s="43" t="s">
        <v>658</v>
      </c>
      <c r="D11" s="207">
        <f>'Form-Sl'!H13</f>
        <v>0</v>
      </c>
      <c r="E11" s="39">
        <f>'Form-Sl'!I13</f>
        <v>0</v>
      </c>
      <c r="F11" s="46"/>
    </row>
    <row r="12" spans="1:6" ht="18.75" x14ac:dyDescent="0.25">
      <c r="A12" s="48" t="s">
        <v>916</v>
      </c>
      <c r="B12" s="40" t="s">
        <v>659</v>
      </c>
      <c r="C12" s="43" t="s">
        <v>658</v>
      </c>
      <c r="D12" s="207">
        <f>'Form-Sl'!H14</f>
        <v>0</v>
      </c>
      <c r="E12" s="39">
        <f>'Form-Sl'!I14</f>
        <v>0</v>
      </c>
      <c r="F12" s="46"/>
    </row>
    <row r="13" spans="1:6" ht="18.75" x14ac:dyDescent="0.25">
      <c r="A13" s="48" t="s">
        <v>917</v>
      </c>
      <c r="B13" s="40" t="s">
        <v>660</v>
      </c>
      <c r="C13" s="43" t="s">
        <v>658</v>
      </c>
      <c r="D13" s="207">
        <f>'Form-Sl'!H15</f>
        <v>0</v>
      </c>
      <c r="E13" s="39">
        <f>'Form-Sl'!I15</f>
        <v>0</v>
      </c>
      <c r="F13" s="46"/>
    </row>
    <row r="14" spans="1:6" ht="18.75" x14ac:dyDescent="0.25">
      <c r="A14" s="48" t="s">
        <v>918</v>
      </c>
      <c r="B14" s="40" t="s">
        <v>661</v>
      </c>
      <c r="C14" s="43" t="s">
        <v>658</v>
      </c>
      <c r="D14" s="207">
        <f>'Form-Sl'!H16</f>
        <v>0</v>
      </c>
      <c r="E14" s="39">
        <f>'Form-Sl'!I16</f>
        <v>0</v>
      </c>
      <c r="F14" s="46"/>
    </row>
    <row r="15" spans="1:6" ht="18.75" x14ac:dyDescent="0.25">
      <c r="A15" s="48" t="s">
        <v>919</v>
      </c>
      <c r="B15" s="40" t="s">
        <v>662</v>
      </c>
      <c r="C15" s="43" t="s">
        <v>658</v>
      </c>
      <c r="D15" s="207">
        <f>'Form-Sl'!H17</f>
        <v>0</v>
      </c>
      <c r="E15" s="39">
        <f>'Form-Sl'!I17</f>
        <v>0</v>
      </c>
      <c r="F15" s="46"/>
    </row>
    <row r="16" spans="1:6" ht="18.75" x14ac:dyDescent="0.25">
      <c r="A16" s="48" t="s">
        <v>920</v>
      </c>
      <c r="B16" s="40" t="s">
        <v>671</v>
      </c>
      <c r="C16" s="43" t="s">
        <v>658</v>
      </c>
      <c r="D16" s="207">
        <f>'Form-Sl'!H19</f>
        <v>0</v>
      </c>
      <c r="E16" s="39">
        <f>'Form-Sl'!I19</f>
        <v>0</v>
      </c>
      <c r="F16" s="46"/>
    </row>
    <row r="17" spans="1:6" ht="18.75" x14ac:dyDescent="0.25">
      <c r="A17" s="48" t="s">
        <v>921</v>
      </c>
      <c r="B17" s="42" t="s">
        <v>663</v>
      </c>
      <c r="C17" s="43" t="s">
        <v>658</v>
      </c>
      <c r="D17" s="207">
        <f>'Form-Sl'!H18</f>
        <v>0</v>
      </c>
      <c r="E17" s="39">
        <f>'Form-Sl'!I18</f>
        <v>0</v>
      </c>
      <c r="F17" s="46"/>
    </row>
    <row r="18" spans="1:6" ht="18.75" x14ac:dyDescent="0.25">
      <c r="A18" s="48" t="s">
        <v>922</v>
      </c>
      <c r="B18" s="42" t="s">
        <v>908</v>
      </c>
      <c r="C18" s="43" t="s">
        <v>658</v>
      </c>
      <c r="D18" s="207">
        <f>'Form-Sl'!H71</f>
        <v>0</v>
      </c>
      <c r="E18" s="39">
        <f>'Form-Sl'!I71</f>
        <v>0</v>
      </c>
      <c r="F18" s="46"/>
    </row>
    <row r="19" spans="1:6" x14ac:dyDescent="0.25">
      <c r="A19" s="48" t="s">
        <v>923</v>
      </c>
      <c r="B19" s="46" t="s">
        <v>667</v>
      </c>
      <c r="C19" s="47" t="str">
        <f>'Form-Sl'!D55</f>
        <v>Nos</v>
      </c>
      <c r="D19" s="49">
        <f>'Form-Sl'!H55</f>
        <v>0</v>
      </c>
      <c r="E19" s="48">
        <f>'Form-Sl'!I55</f>
        <v>0</v>
      </c>
      <c r="F19" s="46"/>
    </row>
    <row r="20" spans="1:6" x14ac:dyDescent="0.25">
      <c r="A20" s="48" t="s">
        <v>924</v>
      </c>
      <c r="B20" s="46" t="s">
        <v>668</v>
      </c>
      <c r="C20" s="48" t="str">
        <f>'Form-Sl'!D573</f>
        <v>Lakh kWh</v>
      </c>
      <c r="D20" s="207">
        <f>'Form-Sl'!H573</f>
        <v>0</v>
      </c>
      <c r="E20" s="48">
        <f>'Form-Sl'!I573</f>
        <v>0</v>
      </c>
      <c r="F20" s="46"/>
    </row>
    <row r="21" spans="1:6" x14ac:dyDescent="0.25">
      <c r="A21" s="48" t="s">
        <v>925</v>
      </c>
      <c r="B21" s="46" t="str">
        <f>'Form-Sl'!B61</f>
        <v>Total electricity consumption*</v>
      </c>
      <c r="C21" s="48" t="s">
        <v>905</v>
      </c>
      <c r="D21" s="207">
        <f>D20*860</f>
        <v>0</v>
      </c>
      <c r="E21" s="48">
        <f>E20*860</f>
        <v>0</v>
      </c>
      <c r="F21" s="46"/>
    </row>
    <row r="22" spans="1:6" s="64" customFormat="1" ht="18.75" x14ac:dyDescent="0.25">
      <c r="A22" s="71"/>
      <c r="B22" s="67" t="s">
        <v>669</v>
      </c>
      <c r="C22" s="68" t="s">
        <v>672</v>
      </c>
      <c r="D22" s="69" t="e">
        <f>(D20/D11)*10^5</f>
        <v>#DIV/0!</v>
      </c>
      <c r="E22" s="71" t="e">
        <f>(E20/E11)*10^5</f>
        <v>#DIV/0!</v>
      </c>
      <c r="F22" s="129"/>
    </row>
    <row r="23" spans="1:6" x14ac:dyDescent="0.25">
      <c r="A23" s="48"/>
      <c r="B23" s="51"/>
      <c r="C23" s="48"/>
      <c r="D23" s="52"/>
      <c r="E23" s="48"/>
      <c r="F23" s="46"/>
    </row>
    <row r="24" spans="1:6" x14ac:dyDescent="0.25">
      <c r="A24" s="153" t="s">
        <v>169</v>
      </c>
      <c r="B24" s="54" t="s">
        <v>65</v>
      </c>
      <c r="C24" s="153"/>
      <c r="D24" s="154"/>
      <c r="E24" s="153"/>
      <c r="F24" s="46"/>
    </row>
    <row r="25" spans="1:6" x14ac:dyDescent="0.25">
      <c r="A25" s="48" t="s">
        <v>757</v>
      </c>
      <c r="B25" s="46" t="s">
        <v>673</v>
      </c>
      <c r="C25" s="48" t="str">
        <f>'Form-Sl'!D55</f>
        <v>Nos</v>
      </c>
      <c r="D25" s="52">
        <f>'Form-Sl'!H55</f>
        <v>0</v>
      </c>
      <c r="E25" s="48">
        <f>'Form-Sl'!I55</f>
        <v>0</v>
      </c>
      <c r="F25" s="46"/>
    </row>
    <row r="26" spans="1:6" x14ac:dyDescent="0.25">
      <c r="A26" s="48" t="s">
        <v>758</v>
      </c>
      <c r="B26" s="46" t="s">
        <v>71</v>
      </c>
      <c r="C26" s="48" t="str">
        <f>'Form-Sl'!D57</f>
        <v>%</v>
      </c>
      <c r="D26" s="52">
        <f>'Form-Sl'!H57</f>
        <v>0</v>
      </c>
      <c r="E26" s="48">
        <f>'Form-Sl'!I57</f>
        <v>0</v>
      </c>
      <c r="F26" s="46"/>
    </row>
    <row r="27" spans="1:6" x14ac:dyDescent="0.25">
      <c r="A27" s="48" t="s">
        <v>759</v>
      </c>
      <c r="B27" s="46" t="s">
        <v>79</v>
      </c>
      <c r="C27" s="48" t="str">
        <f>'Form-Sl'!D61</f>
        <v>kWh</v>
      </c>
      <c r="D27" s="52">
        <f>'Form-Sl'!H61</f>
        <v>0</v>
      </c>
      <c r="E27" s="48">
        <f>'Form-Sl'!I61</f>
        <v>0</v>
      </c>
      <c r="F27" s="46"/>
    </row>
    <row r="28" spans="1:6" ht="18.75" x14ac:dyDescent="0.25">
      <c r="A28" s="48" t="s">
        <v>760</v>
      </c>
      <c r="B28" s="46" t="s">
        <v>82</v>
      </c>
      <c r="C28" s="43" t="s">
        <v>658</v>
      </c>
      <c r="D28" s="52">
        <f>'Form-Sl'!H62</f>
        <v>0</v>
      </c>
      <c r="E28" s="48">
        <f>'Form-Sl'!I62</f>
        <v>0</v>
      </c>
      <c r="F28" s="46"/>
    </row>
    <row r="29" spans="1:6" x14ac:dyDescent="0.25">
      <c r="A29" s="48"/>
      <c r="B29" s="46"/>
      <c r="C29" s="48"/>
      <c r="D29" s="52"/>
      <c r="E29" s="48"/>
      <c r="F29" s="46"/>
    </row>
    <row r="30" spans="1:6" x14ac:dyDescent="0.25">
      <c r="A30" s="153" t="s">
        <v>243</v>
      </c>
      <c r="B30" s="54" t="s">
        <v>88</v>
      </c>
      <c r="C30" s="153"/>
      <c r="D30" s="154"/>
      <c r="E30" s="153"/>
      <c r="F30" s="46"/>
    </row>
    <row r="31" spans="1:6" ht="31.5" x14ac:dyDescent="0.25">
      <c r="A31" s="48" t="s">
        <v>926</v>
      </c>
      <c r="B31" s="53" t="s">
        <v>112</v>
      </c>
      <c r="C31" s="48" t="str">
        <f>'Form-Sl'!D78</f>
        <v>kWh</v>
      </c>
      <c r="D31" s="52">
        <f>'Form-Sl'!H78</f>
        <v>0</v>
      </c>
      <c r="E31" s="48">
        <f>'Form-Sl'!I78</f>
        <v>0</v>
      </c>
      <c r="F31" s="46"/>
    </row>
    <row r="32" spans="1:6" ht="36.75" customHeight="1" x14ac:dyDescent="0.25">
      <c r="A32" s="48" t="s">
        <v>927</v>
      </c>
      <c r="B32" s="53" t="s">
        <v>112</v>
      </c>
      <c r="C32" s="48" t="s">
        <v>117</v>
      </c>
      <c r="D32" s="52">
        <f>D31*860</f>
        <v>0</v>
      </c>
      <c r="E32" s="48">
        <f>E31*860</f>
        <v>0</v>
      </c>
      <c r="F32" s="46"/>
    </row>
    <row r="33" spans="1:6" x14ac:dyDescent="0.25">
      <c r="A33" s="48" t="s">
        <v>928</v>
      </c>
      <c r="B33" s="53" t="str">
        <f>'Form-Sl'!B75</f>
        <v>LPG consmuption</v>
      </c>
      <c r="C33" s="48" t="str">
        <f>'Form-Sl'!D75</f>
        <v>kg</v>
      </c>
      <c r="D33" s="52">
        <f>'Form-Sl'!H75</f>
        <v>0</v>
      </c>
      <c r="E33" s="48">
        <f>'Form-Sl'!I75</f>
        <v>0</v>
      </c>
      <c r="F33" s="46"/>
    </row>
    <row r="34" spans="1:6" x14ac:dyDescent="0.25">
      <c r="A34" s="48" t="s">
        <v>929</v>
      </c>
      <c r="B34" s="53" t="str">
        <f>'Form-Sl'!B76</f>
        <v>GCV of LPG</v>
      </c>
      <c r="C34" s="48" t="str">
        <f>'Form-Sl'!D76</f>
        <v>kcal/kg</v>
      </c>
      <c r="D34" s="52">
        <f>'Form-Sl'!H76</f>
        <v>0</v>
      </c>
      <c r="E34" s="48">
        <f>'Form-Sl'!I76</f>
        <v>0</v>
      </c>
      <c r="F34" s="46"/>
    </row>
    <row r="35" spans="1:6" x14ac:dyDescent="0.25">
      <c r="A35" s="48" t="s">
        <v>930</v>
      </c>
      <c r="B35" s="53" t="str">
        <f>B110</f>
        <v>Total energy conumption through LPG</v>
      </c>
      <c r="C35" s="48" t="s">
        <v>117</v>
      </c>
      <c r="D35" s="52">
        <f>D34*D33</f>
        <v>0</v>
      </c>
      <c r="E35" s="48">
        <f>E34*E33</f>
        <v>0</v>
      </c>
      <c r="F35" s="46"/>
    </row>
    <row r="36" spans="1:6" ht="18.75" x14ac:dyDescent="0.25">
      <c r="A36" s="48" t="s">
        <v>931</v>
      </c>
      <c r="B36" s="46" t="s">
        <v>115</v>
      </c>
      <c r="C36" s="43" t="s">
        <v>672</v>
      </c>
      <c r="D36" s="52">
        <f>'Form-Sl'!H79</f>
        <v>0</v>
      </c>
      <c r="E36" s="48">
        <f>'Form-Sl'!I79</f>
        <v>0</v>
      </c>
      <c r="F36" s="46"/>
    </row>
    <row r="37" spans="1:6" ht="30" customHeight="1" x14ac:dyDescent="0.25">
      <c r="A37" s="48" t="s">
        <v>932</v>
      </c>
      <c r="B37" s="53" t="s">
        <v>116</v>
      </c>
      <c r="C37" s="48" t="s">
        <v>117</v>
      </c>
      <c r="D37" s="52">
        <f>'Form-Sl'!H80</f>
        <v>0</v>
      </c>
      <c r="E37" s="48">
        <f>'Form-Sl'!I80</f>
        <v>0</v>
      </c>
      <c r="F37" s="46"/>
    </row>
    <row r="38" spans="1:6" x14ac:dyDescent="0.25">
      <c r="A38" s="48"/>
      <c r="B38" s="53" t="s">
        <v>903</v>
      </c>
      <c r="C38" s="48" t="s">
        <v>607</v>
      </c>
      <c r="D38" s="52">
        <f>(D32+D35)/10^7</f>
        <v>0</v>
      </c>
      <c r="E38" s="48">
        <f>(E32+E35)/10^7</f>
        <v>0</v>
      </c>
      <c r="F38" s="46"/>
    </row>
    <row r="39" spans="1:6" x14ac:dyDescent="0.25">
      <c r="A39" s="48"/>
      <c r="B39" s="53"/>
      <c r="C39" s="48"/>
      <c r="D39" s="52"/>
      <c r="E39" s="48"/>
      <c r="F39" s="46"/>
    </row>
    <row r="40" spans="1:6" x14ac:dyDescent="0.25">
      <c r="A40" s="153" t="s">
        <v>363</v>
      </c>
      <c r="B40" s="54" t="s">
        <v>674</v>
      </c>
      <c r="C40" s="156"/>
      <c r="D40" s="154"/>
      <c r="E40" s="153"/>
      <c r="F40" s="46"/>
    </row>
    <row r="41" spans="1:6" ht="18.75" x14ac:dyDescent="0.25">
      <c r="A41" s="48" t="s">
        <v>761</v>
      </c>
      <c r="B41" s="53" t="s">
        <v>125</v>
      </c>
      <c r="C41" s="43" t="s">
        <v>658</v>
      </c>
      <c r="D41" s="52">
        <f>'Form-Sl'!H85</f>
        <v>0</v>
      </c>
      <c r="E41" s="48">
        <f>'Form-Sl'!I85</f>
        <v>0</v>
      </c>
      <c r="F41" s="46"/>
    </row>
    <row r="42" spans="1:6" x14ac:dyDescent="0.25">
      <c r="A42" s="48" t="s">
        <v>933</v>
      </c>
      <c r="B42" s="53" t="s">
        <v>137</v>
      </c>
      <c r="C42" s="48" t="s">
        <v>80</v>
      </c>
      <c r="D42" s="52">
        <f>'Form-Sl'!H90</f>
        <v>0</v>
      </c>
      <c r="E42" s="48">
        <f>'Form-Sl'!I90</f>
        <v>0</v>
      </c>
      <c r="F42" s="46"/>
    </row>
    <row r="43" spans="1:6" x14ac:dyDescent="0.25">
      <c r="A43" s="48"/>
      <c r="B43" s="53"/>
      <c r="C43" s="48"/>
      <c r="D43" s="52"/>
      <c r="E43" s="48"/>
      <c r="F43" s="46"/>
    </row>
    <row r="44" spans="1:6" x14ac:dyDescent="0.25">
      <c r="A44" s="153" t="s">
        <v>451</v>
      </c>
      <c r="B44" s="55" t="s">
        <v>141</v>
      </c>
      <c r="C44" s="153"/>
      <c r="D44" s="154"/>
      <c r="E44" s="153"/>
      <c r="F44" s="46"/>
    </row>
    <row r="45" spans="1:6" ht="18.75" x14ac:dyDescent="0.25">
      <c r="A45" s="48" t="s">
        <v>453</v>
      </c>
      <c r="B45" s="53" t="s">
        <v>146</v>
      </c>
      <c r="C45" s="43" t="s">
        <v>658</v>
      </c>
      <c r="D45" s="52">
        <f>'Form-Sl'!H96</f>
        <v>0</v>
      </c>
      <c r="E45" s="48">
        <f>'Form-Sl'!I96</f>
        <v>0</v>
      </c>
      <c r="F45" s="46"/>
    </row>
    <row r="46" spans="1:6" x14ac:dyDescent="0.25">
      <c r="A46" s="48" t="s">
        <v>455</v>
      </c>
      <c r="B46" s="53" t="s">
        <v>152</v>
      </c>
      <c r="C46" s="48" t="s">
        <v>80</v>
      </c>
      <c r="D46" s="52">
        <f>'Form-Sl'!H99</f>
        <v>0</v>
      </c>
      <c r="E46" s="48">
        <f>'Form-Sl'!I99</f>
        <v>0</v>
      </c>
      <c r="F46" s="46"/>
    </row>
    <row r="47" spans="1:6" ht="18.75" x14ac:dyDescent="0.25">
      <c r="A47" s="48" t="s">
        <v>456</v>
      </c>
      <c r="B47" s="53" t="s">
        <v>154</v>
      </c>
      <c r="C47" s="43" t="s">
        <v>672</v>
      </c>
      <c r="D47" s="52">
        <f>'Form-Sl'!H100</f>
        <v>0</v>
      </c>
      <c r="E47" s="48">
        <f>'Form-Sl'!I100</f>
        <v>0</v>
      </c>
      <c r="F47" s="46"/>
    </row>
    <row r="48" spans="1:6" x14ac:dyDescent="0.25">
      <c r="A48" s="48"/>
      <c r="B48" s="53"/>
      <c r="C48" s="48"/>
      <c r="D48" s="52"/>
      <c r="E48" s="48"/>
      <c r="F48" s="46"/>
    </row>
    <row r="49" spans="1:6" x14ac:dyDescent="0.25">
      <c r="A49" s="153" t="s">
        <v>467</v>
      </c>
      <c r="B49" s="55" t="s">
        <v>156</v>
      </c>
      <c r="C49" s="153"/>
      <c r="D49" s="154"/>
      <c r="E49" s="153"/>
      <c r="F49" s="46"/>
    </row>
    <row r="50" spans="1:6" x14ac:dyDescent="0.25">
      <c r="A50" s="48" t="s">
        <v>762</v>
      </c>
      <c r="B50" s="53" t="s">
        <v>132</v>
      </c>
      <c r="C50" s="48" t="s">
        <v>80</v>
      </c>
      <c r="D50" s="52">
        <f>'Form-Sl'!H105</f>
        <v>0</v>
      </c>
      <c r="E50" s="48">
        <f>'Form-Sl'!I105</f>
        <v>0</v>
      </c>
      <c r="F50" s="46"/>
    </row>
    <row r="51" spans="1:6" ht="18.75" x14ac:dyDescent="0.25">
      <c r="A51" s="48" t="s">
        <v>763</v>
      </c>
      <c r="B51" s="53" t="s">
        <v>168</v>
      </c>
      <c r="C51" s="43" t="s">
        <v>672</v>
      </c>
      <c r="D51" s="52">
        <f>'Form-Sl'!H108</f>
        <v>0</v>
      </c>
      <c r="E51" s="48">
        <f>'Form-Sl'!I108</f>
        <v>0</v>
      </c>
      <c r="F51" s="46"/>
    </row>
    <row r="52" spans="1:6" x14ac:dyDescent="0.25">
      <c r="A52" s="48"/>
      <c r="B52" s="53"/>
      <c r="C52" s="48"/>
      <c r="D52" s="52"/>
      <c r="E52" s="48"/>
      <c r="F52" s="46"/>
    </row>
    <row r="53" spans="1:6" s="64" customFormat="1" x14ac:dyDescent="0.25">
      <c r="A53" s="63" t="s">
        <v>497</v>
      </c>
      <c r="B53" s="65" t="s">
        <v>170</v>
      </c>
      <c r="C53" s="63"/>
      <c r="D53" s="66"/>
      <c r="E53" s="63"/>
      <c r="F53" s="129"/>
    </row>
    <row r="54" spans="1:6" x14ac:dyDescent="0.25">
      <c r="A54" s="153" t="s">
        <v>764</v>
      </c>
      <c r="B54" s="55" t="s">
        <v>172</v>
      </c>
      <c r="C54" s="153"/>
      <c r="D54" s="154"/>
      <c r="E54" s="153"/>
      <c r="F54" s="46"/>
    </row>
    <row r="55" spans="1:6" x14ac:dyDescent="0.25">
      <c r="A55" s="48" t="s">
        <v>934</v>
      </c>
      <c r="B55" s="53" t="s">
        <v>181</v>
      </c>
      <c r="C55" s="48" t="s">
        <v>80</v>
      </c>
      <c r="D55" s="52">
        <f>'Form-Sl'!H116</f>
        <v>0</v>
      </c>
      <c r="E55" s="48">
        <f>'Form-Sl'!I116</f>
        <v>0</v>
      </c>
      <c r="F55" s="46"/>
    </row>
    <row r="56" spans="1:6" x14ac:dyDescent="0.25">
      <c r="A56" s="153" t="s">
        <v>765</v>
      </c>
      <c r="B56" s="55" t="s">
        <v>183</v>
      </c>
      <c r="C56" s="153"/>
      <c r="D56" s="154"/>
      <c r="E56" s="153"/>
      <c r="F56" s="46"/>
    </row>
    <row r="57" spans="1:6" x14ac:dyDescent="0.25">
      <c r="A57" s="48" t="s">
        <v>935</v>
      </c>
      <c r="B57" s="53" t="s">
        <v>186</v>
      </c>
      <c r="C57" s="48" t="s">
        <v>80</v>
      </c>
      <c r="D57" s="52">
        <f>'Form-Sl'!H120</f>
        <v>0</v>
      </c>
      <c r="E57" s="48">
        <f>'Form-Sl'!I120</f>
        <v>0</v>
      </c>
      <c r="F57" s="46"/>
    </row>
    <row r="58" spans="1:6" x14ac:dyDescent="0.25">
      <c r="A58" s="153" t="s">
        <v>766</v>
      </c>
      <c r="B58" s="55" t="s">
        <v>193</v>
      </c>
      <c r="C58" s="153"/>
      <c r="D58" s="154"/>
      <c r="E58" s="153"/>
      <c r="F58" s="46"/>
    </row>
    <row r="59" spans="1:6" x14ac:dyDescent="0.25">
      <c r="A59" s="48" t="s">
        <v>936</v>
      </c>
      <c r="B59" s="53" t="s">
        <v>181</v>
      </c>
      <c r="C59" s="48" t="s">
        <v>80</v>
      </c>
      <c r="D59" s="52">
        <f>'Form-Sl'!H129</f>
        <v>0</v>
      </c>
      <c r="E59" s="48">
        <f>'Form-Sl'!I129</f>
        <v>0</v>
      </c>
      <c r="F59" s="46"/>
    </row>
    <row r="60" spans="1:6" x14ac:dyDescent="0.25">
      <c r="A60" s="153" t="s">
        <v>767</v>
      </c>
      <c r="B60" s="55" t="s">
        <v>207</v>
      </c>
      <c r="C60" s="153"/>
      <c r="D60" s="154"/>
      <c r="E60" s="153"/>
      <c r="F60" s="46"/>
    </row>
    <row r="61" spans="1:6" x14ac:dyDescent="0.25">
      <c r="A61" s="48" t="s">
        <v>937</v>
      </c>
      <c r="B61" s="53" t="s">
        <v>181</v>
      </c>
      <c r="C61" s="48" t="s">
        <v>80</v>
      </c>
      <c r="D61" s="52">
        <f>'Form-Sl'!H136</f>
        <v>0</v>
      </c>
      <c r="E61" s="48">
        <f>'Form-Sl'!I136</f>
        <v>0</v>
      </c>
      <c r="F61" s="46"/>
    </row>
    <row r="62" spans="1:6" x14ac:dyDescent="0.25">
      <c r="A62" s="153" t="s">
        <v>938</v>
      </c>
      <c r="B62" s="55" t="s">
        <v>232</v>
      </c>
      <c r="C62" s="153"/>
      <c r="D62" s="52"/>
      <c r="E62" s="48"/>
      <c r="F62" s="46"/>
    </row>
    <row r="63" spans="1:6" x14ac:dyDescent="0.25">
      <c r="A63" s="48" t="s">
        <v>939</v>
      </c>
      <c r="B63" s="53" t="s">
        <v>242</v>
      </c>
      <c r="C63" s="48" t="s">
        <v>80</v>
      </c>
      <c r="D63" s="52">
        <f>'Form-Sl'!H148</f>
        <v>0</v>
      </c>
      <c r="E63" s="48">
        <f>'Form-Sl'!I148</f>
        <v>0</v>
      </c>
      <c r="F63" s="46"/>
    </row>
    <row r="64" spans="1:6" x14ac:dyDescent="0.25">
      <c r="A64" s="48"/>
      <c r="B64" s="53"/>
      <c r="C64" s="48"/>
      <c r="D64" s="52"/>
      <c r="E64" s="48"/>
      <c r="F64" s="46"/>
    </row>
    <row r="65" spans="1:6" s="64" customFormat="1" x14ac:dyDescent="0.25">
      <c r="A65" s="59" t="s">
        <v>523</v>
      </c>
      <c r="B65" s="57" t="s">
        <v>468</v>
      </c>
      <c r="C65" s="59"/>
      <c r="D65" s="60"/>
      <c r="E65" s="59"/>
      <c r="F65" s="129"/>
    </row>
    <row r="66" spans="1:6" x14ac:dyDescent="0.25">
      <c r="A66" s="153" t="s">
        <v>768</v>
      </c>
      <c r="B66" s="55" t="s">
        <v>470</v>
      </c>
      <c r="C66" s="153"/>
      <c r="D66" s="154"/>
      <c r="E66" s="153"/>
      <c r="F66" s="46"/>
    </row>
    <row r="67" spans="1:6" x14ac:dyDescent="0.25">
      <c r="A67" s="48" t="s">
        <v>940</v>
      </c>
      <c r="B67" s="53" t="s">
        <v>472</v>
      </c>
      <c r="C67" s="48" t="s">
        <v>80</v>
      </c>
      <c r="D67" s="52">
        <f>'Form-Sl'!H396</f>
        <v>0</v>
      </c>
      <c r="E67" s="48">
        <f>'Form-Sl'!I396</f>
        <v>0</v>
      </c>
      <c r="F67" s="46"/>
    </row>
    <row r="68" spans="1:6" x14ac:dyDescent="0.25">
      <c r="A68" s="48" t="s">
        <v>941</v>
      </c>
      <c r="B68" s="53" t="s">
        <v>488</v>
      </c>
      <c r="C68" s="48" t="s">
        <v>670</v>
      </c>
      <c r="D68" s="52">
        <f>'Form-Sl'!H404</f>
        <v>0</v>
      </c>
      <c r="E68" s="48">
        <f>'Form-Sl'!I404</f>
        <v>0</v>
      </c>
      <c r="F68" s="46"/>
    </row>
    <row r="69" spans="1:6" x14ac:dyDescent="0.25">
      <c r="A69" s="48" t="s">
        <v>942</v>
      </c>
      <c r="B69" s="53" t="s">
        <v>490</v>
      </c>
      <c r="C69" s="48" t="s">
        <v>675</v>
      </c>
      <c r="D69" s="52">
        <f>'Form-Sl'!H405</f>
        <v>0</v>
      </c>
      <c r="E69" s="48">
        <f>'Form-Sl'!I405</f>
        <v>0</v>
      </c>
      <c r="F69" s="46"/>
    </row>
    <row r="70" spans="1:6" x14ac:dyDescent="0.25">
      <c r="A70" s="48"/>
      <c r="B70" s="53"/>
      <c r="C70" s="48"/>
      <c r="D70" s="52"/>
      <c r="E70" s="48"/>
      <c r="F70" s="46"/>
    </row>
    <row r="71" spans="1:6" s="64" customFormat="1" x14ac:dyDescent="0.25">
      <c r="A71" s="128" t="s">
        <v>589</v>
      </c>
      <c r="B71" s="57" t="s">
        <v>498</v>
      </c>
      <c r="C71" s="59"/>
      <c r="D71" s="60"/>
      <c r="E71" s="59"/>
      <c r="F71" s="129"/>
    </row>
    <row r="72" spans="1:6" x14ac:dyDescent="0.25">
      <c r="A72" s="153" t="s">
        <v>769</v>
      </c>
      <c r="B72" s="55" t="s">
        <v>500</v>
      </c>
      <c r="C72" s="153"/>
      <c r="D72" s="154"/>
      <c r="E72" s="153"/>
      <c r="F72" s="46"/>
    </row>
    <row r="73" spans="1:6" x14ac:dyDescent="0.25">
      <c r="A73" s="48" t="s">
        <v>943</v>
      </c>
      <c r="B73" s="53" t="s">
        <v>504</v>
      </c>
      <c r="C73" s="48" t="s">
        <v>80</v>
      </c>
      <c r="D73" s="52">
        <f>'Form-Sl'!H414</f>
        <v>0</v>
      </c>
      <c r="E73" s="48">
        <f>'Form-Sl'!I414</f>
        <v>0</v>
      </c>
      <c r="F73" s="46"/>
    </row>
    <row r="74" spans="1:6" x14ac:dyDescent="0.25">
      <c r="A74" s="153" t="s">
        <v>770</v>
      </c>
      <c r="B74" s="55" t="s">
        <v>515</v>
      </c>
      <c r="C74" s="153"/>
      <c r="D74" s="154"/>
      <c r="E74" s="153"/>
      <c r="F74" s="46"/>
    </row>
    <row r="75" spans="1:6" x14ac:dyDescent="0.25">
      <c r="A75" s="48" t="s">
        <v>944</v>
      </c>
      <c r="B75" s="53" t="s">
        <v>504</v>
      </c>
      <c r="C75" s="48" t="s">
        <v>80</v>
      </c>
      <c r="D75" s="52">
        <f>'Form-Sl'!H426</f>
        <v>0</v>
      </c>
      <c r="E75" s="48">
        <f>'Form-Sl'!I426</f>
        <v>0</v>
      </c>
      <c r="F75" s="46"/>
    </row>
    <row r="76" spans="1:6" x14ac:dyDescent="0.25">
      <c r="A76" s="153" t="s">
        <v>945</v>
      </c>
      <c r="B76" s="55" t="s">
        <v>518</v>
      </c>
      <c r="C76" s="153"/>
      <c r="D76" s="154"/>
      <c r="E76" s="153"/>
      <c r="F76" s="46"/>
    </row>
    <row r="77" spans="1:6" x14ac:dyDescent="0.25">
      <c r="A77" s="48" t="s">
        <v>946</v>
      </c>
      <c r="B77" s="53" t="s">
        <v>504</v>
      </c>
      <c r="C77" s="48" t="s">
        <v>80</v>
      </c>
      <c r="D77" s="52">
        <f>'Form-Sl'!H439</f>
        <v>0</v>
      </c>
      <c r="E77" s="48">
        <f>'Form-Sl'!I439</f>
        <v>0</v>
      </c>
      <c r="F77" s="46"/>
    </row>
    <row r="78" spans="1:6" ht="31.5" x14ac:dyDescent="0.25">
      <c r="A78" s="48" t="s">
        <v>1353</v>
      </c>
      <c r="B78" s="55" t="s">
        <v>1354</v>
      </c>
      <c r="C78" s="48" t="s">
        <v>80</v>
      </c>
      <c r="D78" s="52">
        <f>IFERROR(D73+D75,0)</f>
        <v>0</v>
      </c>
      <c r="E78" s="52">
        <f>IFERROR(E73+E75,0)</f>
        <v>0</v>
      </c>
      <c r="F78" s="46"/>
    </row>
    <row r="79" spans="1:6" s="64" customFormat="1" x14ac:dyDescent="0.25">
      <c r="A79" s="150" t="s">
        <v>610</v>
      </c>
      <c r="B79" s="57" t="s">
        <v>524</v>
      </c>
      <c r="C79" s="59"/>
      <c r="D79" s="60"/>
      <c r="E79" s="59"/>
      <c r="F79" s="129"/>
    </row>
    <row r="80" spans="1:6" s="64" customFormat="1" x14ac:dyDescent="0.25">
      <c r="A80" s="61" t="s">
        <v>771</v>
      </c>
      <c r="B80" s="58" t="s">
        <v>526</v>
      </c>
      <c r="C80" s="61"/>
      <c r="D80" s="62"/>
      <c r="E80" s="61"/>
      <c r="F80" s="129"/>
    </row>
    <row r="81" spans="1:6" x14ac:dyDescent="0.25">
      <c r="A81" s="151" t="s">
        <v>965</v>
      </c>
      <c r="B81" s="56" t="s">
        <v>528</v>
      </c>
      <c r="C81" s="151"/>
      <c r="D81" s="152"/>
      <c r="E81" s="151"/>
      <c r="F81" s="46"/>
    </row>
    <row r="82" spans="1:6" x14ac:dyDescent="0.25">
      <c r="A82" s="48" t="s">
        <v>947</v>
      </c>
      <c r="B82" s="53" t="s">
        <v>539</v>
      </c>
      <c r="C82" s="48" t="s">
        <v>256</v>
      </c>
      <c r="D82" s="52">
        <f>'Form-Sl'!H455</f>
        <v>0</v>
      </c>
      <c r="E82" s="48">
        <f>'Form-Sl'!I455</f>
        <v>0</v>
      </c>
      <c r="F82" s="46"/>
    </row>
    <row r="83" spans="1:6" x14ac:dyDescent="0.25">
      <c r="A83" s="48" t="s">
        <v>948</v>
      </c>
      <c r="B83" s="53" t="s">
        <v>681</v>
      </c>
      <c r="C83" s="48" t="s">
        <v>541</v>
      </c>
      <c r="D83" s="52">
        <f>'Form-Sl'!H456+'Form-Sl'!H456</f>
        <v>0</v>
      </c>
      <c r="E83" s="48">
        <f>'Form-Sl'!I456+'Form-Sl'!I456</f>
        <v>0</v>
      </c>
      <c r="F83" s="46"/>
    </row>
    <row r="84" spans="1:6" x14ac:dyDescent="0.25">
      <c r="A84" s="151" t="s">
        <v>949</v>
      </c>
      <c r="B84" s="56" t="s">
        <v>544</v>
      </c>
      <c r="C84" s="151"/>
      <c r="D84" s="152"/>
      <c r="E84" s="151"/>
      <c r="F84" s="46"/>
    </row>
    <row r="85" spans="1:6" x14ac:dyDescent="0.25">
      <c r="A85" s="48" t="s">
        <v>950</v>
      </c>
      <c r="B85" s="53" t="s">
        <v>547</v>
      </c>
      <c r="C85" s="48" t="s">
        <v>256</v>
      </c>
      <c r="D85" s="52">
        <f>'Form-Sl'!H465</f>
        <v>0</v>
      </c>
      <c r="E85" s="48">
        <f>'Form-Sl'!I465</f>
        <v>0</v>
      </c>
      <c r="F85" s="46"/>
    </row>
    <row r="86" spans="1:6" x14ac:dyDescent="0.25">
      <c r="A86" s="48" t="s">
        <v>951</v>
      </c>
      <c r="B86" s="53" t="s">
        <v>682</v>
      </c>
      <c r="C86" s="48" t="s">
        <v>541</v>
      </c>
      <c r="D86" s="52">
        <f>'Form-Sl'!H466+'Form-Sl'!H467</f>
        <v>0</v>
      </c>
      <c r="E86" s="48">
        <f>'Form-Sl'!I466+'Form-Sl'!I467</f>
        <v>0</v>
      </c>
      <c r="F86" s="46"/>
    </row>
    <row r="87" spans="1:6" x14ac:dyDescent="0.25">
      <c r="A87" s="151" t="s">
        <v>952</v>
      </c>
      <c r="B87" s="56" t="s">
        <v>549</v>
      </c>
      <c r="C87" s="151"/>
      <c r="D87" s="152"/>
      <c r="E87" s="151"/>
      <c r="F87" s="46"/>
    </row>
    <row r="88" spans="1:6" x14ac:dyDescent="0.25">
      <c r="A88" s="48" t="s">
        <v>953</v>
      </c>
      <c r="B88" s="53" t="s">
        <v>551</v>
      </c>
      <c r="C88" s="48" t="s">
        <v>256</v>
      </c>
      <c r="D88" s="52">
        <f>'Form-Sl'!H475</f>
        <v>0</v>
      </c>
      <c r="E88" s="48">
        <f>'Form-Sl'!I475</f>
        <v>0</v>
      </c>
      <c r="F88" s="46"/>
    </row>
    <row r="89" spans="1:6" x14ac:dyDescent="0.25">
      <c r="A89" s="48" t="s">
        <v>954</v>
      </c>
      <c r="B89" s="53" t="s">
        <v>683</v>
      </c>
      <c r="C89" s="48" t="s">
        <v>541</v>
      </c>
      <c r="D89" s="52">
        <f>'Form-Sl'!H475*'Form-Sl'!H471</f>
        <v>0</v>
      </c>
      <c r="E89" s="48">
        <f>'Form-Sl'!I475*'Form-Sl'!I471</f>
        <v>0</v>
      </c>
      <c r="F89" s="46"/>
    </row>
    <row r="90" spans="1:6" x14ac:dyDescent="0.25">
      <c r="A90" s="151" t="s">
        <v>955</v>
      </c>
      <c r="B90" s="56" t="s">
        <v>553</v>
      </c>
      <c r="C90" s="151"/>
      <c r="D90" s="152"/>
      <c r="E90" s="151"/>
      <c r="F90" s="46"/>
    </row>
    <row r="91" spans="1:6" x14ac:dyDescent="0.25">
      <c r="A91" s="48" t="s">
        <v>956</v>
      </c>
      <c r="B91" s="53" t="s">
        <v>557</v>
      </c>
      <c r="C91" s="48" t="s">
        <v>256</v>
      </c>
      <c r="D91" s="133">
        <f>'Form-Sl'!H487</f>
        <v>0</v>
      </c>
      <c r="E91" s="48">
        <f>'Form-Sl'!I487</f>
        <v>0</v>
      </c>
      <c r="F91" s="46"/>
    </row>
    <row r="92" spans="1:6" x14ac:dyDescent="0.25">
      <c r="A92" s="48" t="s">
        <v>957</v>
      </c>
      <c r="B92" s="53" t="str">
        <f>'Form-Sl'!B481</f>
        <v>Gross calorific value</v>
      </c>
      <c r="C92" s="48" t="str">
        <f>'Form-Sl'!D481</f>
        <v>kcal/ kg</v>
      </c>
      <c r="D92" s="52">
        <f>'Form-Sl'!H481</f>
        <v>0</v>
      </c>
      <c r="E92" s="48">
        <f>'Form-Sl'!I481</f>
        <v>0</v>
      </c>
      <c r="F92" s="46"/>
    </row>
    <row r="93" spans="1:6" x14ac:dyDescent="0.25">
      <c r="A93" s="48" t="s">
        <v>958</v>
      </c>
      <c r="B93" s="53" t="s">
        <v>684</v>
      </c>
      <c r="C93" s="48" t="s">
        <v>117</v>
      </c>
      <c r="D93" s="52">
        <f>D91*1000*D92</f>
        <v>0</v>
      </c>
      <c r="E93" s="48">
        <f>E91*1000*E92</f>
        <v>0</v>
      </c>
      <c r="F93" s="46"/>
    </row>
    <row r="94" spans="1:6" x14ac:dyDescent="0.25">
      <c r="A94" s="151" t="s">
        <v>959</v>
      </c>
      <c r="B94" s="56" t="s">
        <v>559</v>
      </c>
      <c r="C94" s="151"/>
      <c r="D94" s="152"/>
      <c r="E94" s="151"/>
      <c r="F94" s="46"/>
    </row>
    <row r="95" spans="1:6" x14ac:dyDescent="0.25">
      <c r="A95" s="48" t="s">
        <v>960</v>
      </c>
      <c r="B95" s="53" t="s">
        <v>676</v>
      </c>
      <c r="C95" s="48" t="s">
        <v>256</v>
      </c>
      <c r="D95" s="52">
        <f>'Form-Sl'!H499</f>
        <v>0</v>
      </c>
      <c r="E95" s="48">
        <f>'Form-Sl'!I499</f>
        <v>0</v>
      </c>
      <c r="F95" s="46"/>
    </row>
    <row r="96" spans="1:6" x14ac:dyDescent="0.25">
      <c r="A96" s="48" t="s">
        <v>961</v>
      </c>
      <c r="B96" s="53" t="s">
        <v>685</v>
      </c>
      <c r="C96" s="48" t="s">
        <v>117</v>
      </c>
      <c r="D96" s="52">
        <f>'Form-Sl'!H499*'Form-Sl'!H493</f>
        <v>0</v>
      </c>
      <c r="E96" s="48">
        <f>'Form-Sl'!I499*'Form-Sl'!I493</f>
        <v>0</v>
      </c>
      <c r="F96" s="46"/>
    </row>
    <row r="97" spans="1:6" ht="31.5" x14ac:dyDescent="0.25">
      <c r="A97" s="151" t="s">
        <v>962</v>
      </c>
      <c r="B97" s="56" t="s">
        <v>562</v>
      </c>
      <c r="C97" s="151"/>
      <c r="D97" s="152"/>
      <c r="E97" s="151"/>
      <c r="F97" s="46"/>
    </row>
    <row r="98" spans="1:6" x14ac:dyDescent="0.25">
      <c r="A98" s="48" t="s">
        <v>963</v>
      </c>
      <c r="B98" s="53" t="s">
        <v>563</v>
      </c>
      <c r="C98" s="48" t="s">
        <v>256</v>
      </c>
      <c r="D98" s="52">
        <f>'Form-Sl'!H510</f>
        <v>0</v>
      </c>
      <c r="E98" s="48">
        <f>'Form-Sl'!I510</f>
        <v>0</v>
      </c>
      <c r="F98" s="46"/>
    </row>
    <row r="99" spans="1:6" x14ac:dyDescent="0.25">
      <c r="A99" s="48" t="s">
        <v>964</v>
      </c>
      <c r="B99" s="53" t="s">
        <v>686</v>
      </c>
      <c r="C99" s="48" t="s">
        <v>117</v>
      </c>
      <c r="D99" s="52">
        <f>'Form-Sl'!H510*'Form-Sl'!H505</f>
        <v>0</v>
      </c>
      <c r="E99" s="48">
        <f>'Form-Sl'!I510*'Form-Sl'!I505</f>
        <v>0</v>
      </c>
      <c r="F99" s="46"/>
    </row>
    <row r="100" spans="1:6" x14ac:dyDescent="0.25">
      <c r="A100" s="48"/>
      <c r="B100" s="53" t="s">
        <v>1349</v>
      </c>
      <c r="C100" s="48" t="s">
        <v>541</v>
      </c>
      <c r="D100" s="52">
        <f>D83+D86+D89+(D93/1000000)+(D96/1000000)+(D99/1000000)</f>
        <v>0</v>
      </c>
      <c r="E100" s="48">
        <f>E83+E86+E89+(E93/1000000)+(E96/1000000)+(E99/1000000)</f>
        <v>0</v>
      </c>
      <c r="F100" s="46"/>
    </row>
    <row r="101" spans="1:6" x14ac:dyDescent="0.25">
      <c r="A101" s="48"/>
      <c r="B101" s="53"/>
      <c r="C101" s="48"/>
      <c r="D101" s="52"/>
      <c r="E101" s="48"/>
      <c r="F101" s="46"/>
    </row>
    <row r="102" spans="1:6" s="64" customFormat="1" x14ac:dyDescent="0.25">
      <c r="A102" s="61" t="s">
        <v>772</v>
      </c>
      <c r="B102" s="58" t="s">
        <v>567</v>
      </c>
      <c r="C102" s="61"/>
      <c r="D102" s="62"/>
      <c r="E102" s="61"/>
      <c r="F102" s="129"/>
    </row>
    <row r="103" spans="1:6" x14ac:dyDescent="0.25">
      <c r="A103" s="151" t="s">
        <v>966</v>
      </c>
      <c r="B103" s="56" t="s">
        <v>569</v>
      </c>
      <c r="C103" s="151"/>
      <c r="D103" s="152"/>
      <c r="E103" s="151"/>
      <c r="F103" s="46"/>
    </row>
    <row r="104" spans="1:6" x14ac:dyDescent="0.25">
      <c r="A104" s="48" t="s">
        <v>967</v>
      </c>
      <c r="B104" s="53" t="s">
        <v>4</v>
      </c>
      <c r="C104" s="48" t="s">
        <v>5</v>
      </c>
      <c r="D104" s="52">
        <f>'Form-Sl'!H525</f>
        <v>0</v>
      </c>
      <c r="E104" s="48">
        <f>'Form-Sl'!I525</f>
        <v>0</v>
      </c>
      <c r="F104" s="46"/>
    </row>
    <row r="105" spans="1:6" x14ac:dyDescent="0.25">
      <c r="A105" s="48" t="s">
        <v>968</v>
      </c>
      <c r="B105" s="53" t="s">
        <v>900</v>
      </c>
      <c r="C105" s="48" t="s">
        <v>901</v>
      </c>
      <c r="D105" s="52">
        <f>'Form-Sl'!H519</f>
        <v>0</v>
      </c>
      <c r="E105" s="48">
        <f>'Form-Sl'!I519</f>
        <v>0</v>
      </c>
      <c r="F105" s="46"/>
    </row>
    <row r="106" spans="1:6" x14ac:dyDescent="0.25">
      <c r="A106" s="48"/>
      <c r="B106" s="53" t="s">
        <v>902</v>
      </c>
      <c r="C106" s="48" t="s">
        <v>117</v>
      </c>
      <c r="D106" s="52">
        <f>D104*(10^6)*D105</f>
        <v>0</v>
      </c>
      <c r="E106" s="48">
        <f>E104*(10^6)*E105</f>
        <v>0</v>
      </c>
      <c r="F106" s="46"/>
    </row>
    <row r="107" spans="1:6" x14ac:dyDescent="0.25">
      <c r="A107" s="151" t="s">
        <v>969</v>
      </c>
      <c r="B107" s="56" t="s">
        <v>581</v>
      </c>
      <c r="C107" s="151"/>
      <c r="D107" s="152"/>
      <c r="E107" s="151"/>
      <c r="F107" s="46"/>
    </row>
    <row r="108" spans="1:6" x14ac:dyDescent="0.25">
      <c r="A108" s="48" t="s">
        <v>970</v>
      </c>
      <c r="B108" s="53" t="s">
        <v>6</v>
      </c>
      <c r="C108" s="48" t="s">
        <v>898</v>
      </c>
      <c r="D108" s="52">
        <f>'Form-Sl'!H75</f>
        <v>0</v>
      </c>
      <c r="E108" s="48">
        <f>'Form-Sl'!I75</f>
        <v>0</v>
      </c>
      <c r="F108" s="46"/>
    </row>
    <row r="109" spans="1:6" x14ac:dyDescent="0.25">
      <c r="A109" s="48" t="s">
        <v>971</v>
      </c>
      <c r="B109" s="53" t="str">
        <f>'Form-Sl'!B76</f>
        <v>GCV of LPG</v>
      </c>
      <c r="C109" s="48" t="str">
        <f>'Form-Sl'!D76</f>
        <v>kcal/kg</v>
      </c>
      <c r="D109" s="52">
        <f>'Form-Sl'!H532</f>
        <v>0</v>
      </c>
      <c r="E109" s="48">
        <f>'Form-Sl'!I532</f>
        <v>0</v>
      </c>
      <c r="F109" s="46"/>
    </row>
    <row r="110" spans="1:6" x14ac:dyDescent="0.25">
      <c r="A110" s="48" t="s">
        <v>972</v>
      </c>
      <c r="B110" s="53" t="s">
        <v>899</v>
      </c>
      <c r="C110" s="48" t="s">
        <v>117</v>
      </c>
      <c r="D110" s="52">
        <f>D108*D109</f>
        <v>0</v>
      </c>
      <c r="E110" s="48">
        <f>E108*E109</f>
        <v>0</v>
      </c>
      <c r="F110" s="46"/>
    </row>
    <row r="111" spans="1:6" x14ac:dyDescent="0.25">
      <c r="A111" s="48"/>
      <c r="B111" s="53" t="s">
        <v>1350</v>
      </c>
      <c r="C111" s="48" t="s">
        <v>1351</v>
      </c>
      <c r="D111" s="52">
        <f>(D106/1000000)+(D110/1000000)</f>
        <v>0</v>
      </c>
      <c r="E111" s="48">
        <f>(E106/1000000)+(E110/1000000)</f>
        <v>0</v>
      </c>
      <c r="F111" s="46"/>
    </row>
    <row r="112" spans="1:6" x14ac:dyDescent="0.25">
      <c r="A112" s="48"/>
      <c r="B112" s="53"/>
      <c r="C112" s="48"/>
      <c r="D112" s="52"/>
      <c r="E112" s="48"/>
      <c r="F112" s="46"/>
    </row>
    <row r="113" spans="1:6" s="64" customFormat="1" x14ac:dyDescent="0.25">
      <c r="A113" s="59" t="s">
        <v>618</v>
      </c>
      <c r="B113" s="57" t="s">
        <v>611</v>
      </c>
      <c r="C113" s="59"/>
      <c r="D113" s="137"/>
      <c r="E113" s="59"/>
      <c r="F113" s="129"/>
    </row>
    <row r="114" spans="1:6" x14ac:dyDescent="0.25">
      <c r="A114" s="48" t="s">
        <v>973</v>
      </c>
      <c r="B114" s="53" t="s">
        <v>617</v>
      </c>
      <c r="C114" s="48" t="s">
        <v>512</v>
      </c>
      <c r="D114" s="133">
        <f>'Form-Sl'!H559</f>
        <v>0</v>
      </c>
      <c r="E114" s="48">
        <f>'Form-Sl'!I559</f>
        <v>0</v>
      </c>
      <c r="F114" s="46"/>
    </row>
    <row r="115" spans="1:6" x14ac:dyDescent="0.25">
      <c r="A115" s="48"/>
      <c r="B115" s="53"/>
      <c r="C115" s="48"/>
      <c r="D115" s="52"/>
      <c r="E115" s="48"/>
      <c r="F115" s="46"/>
    </row>
    <row r="116" spans="1:6" s="64" customFormat="1" x14ac:dyDescent="0.25">
      <c r="A116" s="59" t="s">
        <v>634</v>
      </c>
      <c r="B116" s="57" t="s">
        <v>635</v>
      </c>
      <c r="C116" s="59"/>
      <c r="D116" s="137"/>
      <c r="E116" s="59"/>
      <c r="F116" s="129"/>
    </row>
    <row r="117" spans="1:6" x14ac:dyDescent="0.25">
      <c r="A117" s="48" t="s">
        <v>974</v>
      </c>
      <c r="B117" s="53" t="s">
        <v>637</v>
      </c>
      <c r="C117" s="48" t="s">
        <v>638</v>
      </c>
      <c r="D117" s="133">
        <f>'Form-Sl'!H571</f>
        <v>0</v>
      </c>
      <c r="E117" s="48">
        <f>'Form-Sl'!I571</f>
        <v>0</v>
      </c>
      <c r="F117" s="46"/>
    </row>
    <row r="118" spans="1:6" x14ac:dyDescent="0.25">
      <c r="A118" s="48" t="s">
        <v>975</v>
      </c>
      <c r="B118" s="53" t="s">
        <v>640</v>
      </c>
      <c r="C118" s="48" t="s">
        <v>638</v>
      </c>
      <c r="D118" s="133">
        <f>'Form-Sl'!H572</f>
        <v>0</v>
      </c>
      <c r="E118" s="48">
        <f>'Form-Sl'!I572</f>
        <v>0</v>
      </c>
      <c r="F118" s="46"/>
    </row>
    <row r="119" spans="1:6" x14ac:dyDescent="0.25">
      <c r="A119" s="48" t="s">
        <v>976</v>
      </c>
      <c r="B119" s="53" t="s">
        <v>642</v>
      </c>
      <c r="C119" s="48" t="s">
        <v>638</v>
      </c>
      <c r="D119" s="133">
        <f>'Form-Sl'!H573</f>
        <v>0</v>
      </c>
      <c r="E119" s="48">
        <f>'Form-Sl'!I573</f>
        <v>0</v>
      </c>
      <c r="F119" s="46"/>
    </row>
    <row r="120" spans="1:6" ht="18.75" x14ac:dyDescent="0.25">
      <c r="A120" s="48" t="s">
        <v>977</v>
      </c>
      <c r="B120" s="53" t="s">
        <v>644</v>
      </c>
      <c r="C120" s="43" t="s">
        <v>658</v>
      </c>
      <c r="D120" s="133">
        <f>'Form-Sl'!H574</f>
        <v>0</v>
      </c>
      <c r="E120" s="48">
        <f>'Form-Sl'!I574</f>
        <v>0</v>
      </c>
      <c r="F120" s="46"/>
    </row>
    <row r="121" spans="1:6" ht="18.75" x14ac:dyDescent="0.25">
      <c r="A121" s="48" t="s">
        <v>978</v>
      </c>
      <c r="B121" s="53" t="s">
        <v>646</v>
      </c>
      <c r="C121" s="43" t="s">
        <v>672</v>
      </c>
      <c r="D121" s="133">
        <f>'Form-Sl'!H575</f>
        <v>0</v>
      </c>
      <c r="E121" s="48">
        <f>'Form-Sl'!I575</f>
        <v>0</v>
      </c>
      <c r="F121" s="46"/>
    </row>
    <row r="122" spans="1:6" x14ac:dyDescent="0.25">
      <c r="A122" s="48"/>
      <c r="B122" s="53"/>
      <c r="C122" s="48"/>
      <c r="D122" s="52"/>
      <c r="E122" s="48"/>
      <c r="F122" s="46"/>
    </row>
    <row r="123" spans="1:6" s="64" customFormat="1" x14ac:dyDescent="0.25">
      <c r="A123" s="61" t="s">
        <v>773</v>
      </c>
      <c r="B123" s="58" t="s">
        <v>242</v>
      </c>
      <c r="C123" s="61"/>
      <c r="D123" s="62"/>
      <c r="E123" s="61"/>
      <c r="F123" s="129"/>
    </row>
    <row r="124" spans="1:6" x14ac:dyDescent="0.25">
      <c r="A124" s="48" t="s">
        <v>979</v>
      </c>
      <c r="B124" s="53" t="s">
        <v>677</v>
      </c>
      <c r="C124" s="48" t="s">
        <v>541</v>
      </c>
      <c r="D124" s="133">
        <f>'Form-Sl'!H546</f>
        <v>0</v>
      </c>
      <c r="E124" s="48">
        <f>'Form-Sl'!I546</f>
        <v>0</v>
      </c>
      <c r="F124" s="46"/>
    </row>
    <row r="125" spans="1:6" x14ac:dyDescent="0.25">
      <c r="A125" s="48" t="s">
        <v>980</v>
      </c>
      <c r="B125" s="53" t="s">
        <v>596</v>
      </c>
      <c r="C125" s="48" t="s">
        <v>541</v>
      </c>
      <c r="D125" s="133">
        <f>'Form-Sl'!H548</f>
        <v>0</v>
      </c>
      <c r="E125" s="48">
        <f>'Form-Sl'!I548</f>
        <v>0</v>
      </c>
      <c r="F125" s="46"/>
    </row>
    <row r="126" spans="1:6" ht="31.5" x14ac:dyDescent="0.25">
      <c r="A126" s="48" t="s">
        <v>981</v>
      </c>
      <c r="B126" s="53" t="s">
        <v>598</v>
      </c>
      <c r="C126" s="48" t="s">
        <v>541</v>
      </c>
      <c r="D126" s="133">
        <f>'Form-Sl'!H549</f>
        <v>0</v>
      </c>
      <c r="E126" s="48">
        <f>'Form-Sl'!I549</f>
        <v>0</v>
      </c>
      <c r="F126" s="46"/>
    </row>
    <row r="127" spans="1:6" x14ac:dyDescent="0.25">
      <c r="A127" s="48" t="s">
        <v>982</v>
      </c>
      <c r="B127" s="53" t="s">
        <v>600</v>
      </c>
      <c r="C127" s="48" t="s">
        <v>541</v>
      </c>
      <c r="D127" s="133">
        <f>'Form-Sl'!H550</f>
        <v>0</v>
      </c>
      <c r="E127" s="48">
        <f>'Form-Sl'!I550</f>
        <v>0</v>
      </c>
      <c r="F127" s="46"/>
    </row>
    <row r="128" spans="1:6" x14ac:dyDescent="0.25">
      <c r="A128" s="48" t="s">
        <v>983</v>
      </c>
      <c r="B128" s="53" t="s">
        <v>602</v>
      </c>
      <c r="C128" s="48" t="s">
        <v>541</v>
      </c>
      <c r="D128" s="133">
        <f>'Form-Sl'!H551</f>
        <v>0</v>
      </c>
      <c r="E128" s="48">
        <f>'Form-Sl'!I551</f>
        <v>0</v>
      </c>
      <c r="F128" s="46"/>
    </row>
    <row r="129" spans="1:6" x14ac:dyDescent="0.25">
      <c r="A129" s="48" t="s">
        <v>984</v>
      </c>
      <c r="B129" s="53" t="s">
        <v>604</v>
      </c>
      <c r="C129" s="48" t="s">
        <v>541</v>
      </c>
      <c r="D129" s="133">
        <f>'Form-Sl'!H552</f>
        <v>0</v>
      </c>
      <c r="E129" s="48">
        <f>'Form-Sl'!I552</f>
        <v>0</v>
      </c>
      <c r="F129" s="46"/>
    </row>
    <row r="130" spans="1:6" x14ac:dyDescent="0.25">
      <c r="A130" s="48"/>
      <c r="B130" s="53"/>
      <c r="C130" s="48"/>
      <c r="D130" s="133"/>
      <c r="E130" s="48"/>
      <c r="F130" s="46"/>
    </row>
    <row r="131" spans="1:6" x14ac:dyDescent="0.25">
      <c r="A131" s="71" t="s">
        <v>774</v>
      </c>
      <c r="B131" s="70" t="s">
        <v>678</v>
      </c>
      <c r="C131" s="71" t="s">
        <v>607</v>
      </c>
      <c r="D131" s="134">
        <f>'Form-Sl'!H553</f>
        <v>0</v>
      </c>
      <c r="E131" s="71">
        <f>'Form-Sl'!I553</f>
        <v>0</v>
      </c>
      <c r="F131" s="46"/>
    </row>
    <row r="132" spans="1:6" x14ac:dyDescent="0.25">
      <c r="A132" s="71" t="s">
        <v>775</v>
      </c>
      <c r="B132" s="70" t="s">
        <v>609</v>
      </c>
      <c r="C132" s="71" t="s">
        <v>607</v>
      </c>
      <c r="D132" s="134">
        <f>'Form-Sl'!H554</f>
        <v>0</v>
      </c>
      <c r="E132" s="71">
        <f>'Form-Sl'!I554</f>
        <v>0</v>
      </c>
      <c r="F132" s="46"/>
    </row>
    <row r="133" spans="1:6" x14ac:dyDescent="0.25">
      <c r="A133" s="48"/>
      <c r="B133" s="130"/>
      <c r="C133" s="128"/>
      <c r="D133" s="135"/>
      <c r="E133" s="128"/>
      <c r="F133" s="46"/>
    </row>
    <row r="134" spans="1:6" s="64" customFormat="1" x14ac:dyDescent="0.25">
      <c r="A134" s="59" t="s">
        <v>776</v>
      </c>
      <c r="B134" s="141" t="s">
        <v>906</v>
      </c>
      <c r="C134" s="59" t="s">
        <v>907</v>
      </c>
      <c r="D134" s="137">
        <f>(D11-D16)/1000</f>
        <v>0</v>
      </c>
      <c r="E134" s="59">
        <f>(E11-E16)/1000</f>
        <v>0</v>
      </c>
      <c r="F134" s="129"/>
    </row>
    <row r="135" spans="1:6" s="64" customFormat="1" x14ac:dyDescent="0.25">
      <c r="A135" s="128"/>
      <c r="B135" s="130"/>
      <c r="C135" s="128"/>
      <c r="D135" s="135"/>
      <c r="E135" s="128"/>
      <c r="F135" s="129"/>
    </row>
    <row r="136" spans="1:6" x14ac:dyDescent="0.25">
      <c r="A136" s="132" t="s">
        <v>777</v>
      </c>
      <c r="B136" s="131" t="s">
        <v>679</v>
      </c>
      <c r="C136" s="132" t="s">
        <v>986</v>
      </c>
      <c r="D136" s="136">
        <f>IFERROR(D131/D134,0)</f>
        <v>0</v>
      </c>
      <c r="E136" s="132">
        <f>IFERROR(E131/E134,0)</f>
        <v>0</v>
      </c>
      <c r="F136" s="46"/>
    </row>
    <row r="137" spans="1:6" ht="32.25" customHeight="1" x14ac:dyDescent="0.25">
      <c r="A137" s="132" t="s">
        <v>985</v>
      </c>
      <c r="B137" s="131" t="s">
        <v>680</v>
      </c>
      <c r="C137" s="132" t="s">
        <v>1361</v>
      </c>
      <c r="D137" s="136">
        <f>IFERROR(D132/D134,0)</f>
        <v>0</v>
      </c>
      <c r="E137" s="132">
        <f>IFERROR(E132/E134,0)</f>
        <v>0</v>
      </c>
      <c r="F137" s="46"/>
    </row>
    <row r="138" spans="1:6" x14ac:dyDescent="0.25">
      <c r="A138" s="48"/>
      <c r="B138" s="53"/>
      <c r="C138" s="48"/>
      <c r="D138" s="133"/>
      <c r="E138" s="48"/>
      <c r="F138" s="46"/>
    </row>
    <row r="150" spans="1:4" x14ac:dyDescent="0.25">
      <c r="A150" s="36"/>
      <c r="B150" s="45" t="s">
        <v>664</v>
      </c>
      <c r="C150" s="36"/>
      <c r="D150" s="36"/>
    </row>
    <row r="151" spans="1:4" x14ac:dyDescent="0.25">
      <c r="A151" s="36"/>
      <c r="B151" s="36" t="s">
        <v>665</v>
      </c>
      <c r="C151" s="36"/>
      <c r="D151" s="36"/>
    </row>
    <row r="152" spans="1:4" x14ac:dyDescent="0.25">
      <c r="A152" s="36"/>
      <c r="B152" s="36" t="s">
        <v>666</v>
      </c>
      <c r="C152" s="36"/>
      <c r="D152" s="36"/>
    </row>
  </sheetData>
  <sheetProtection password="E4C8" sheet="1" objects="1" scenarios="1"/>
  <mergeCells count="11"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D10:E1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 Sheet</vt:lpstr>
      <vt:lpstr>Form 1</vt:lpstr>
      <vt:lpstr>General Information</vt:lpstr>
      <vt:lpstr>Form-Sl</vt:lpstr>
      <vt:lpstr>Summary Sheet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Jaydeep Bhadra</dc:creator>
  <cp:lastModifiedBy>user</cp:lastModifiedBy>
  <cp:lastPrinted>2018-05-15T05:40:06Z</cp:lastPrinted>
  <dcterms:created xsi:type="dcterms:W3CDTF">2017-08-01T09:48:58Z</dcterms:created>
  <dcterms:modified xsi:type="dcterms:W3CDTF">2019-11-14T10:13:16Z</dcterms:modified>
</cp:coreProperties>
</file>